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2.100.11\data\3_ШКОЛЫ\800_ШКОЛА\Меню НОВ на 2024г\"/>
    </mc:Choice>
  </mc:AlternateContent>
  <bookViews>
    <workbookView xWindow="0" yWindow="0" windowWidth="15030" windowHeight="11775"/>
  </bookViews>
  <sheets>
    <sheet name="12-18 НОВ" sheetId="1" r:id="rId1"/>
  </sheets>
  <definedNames>
    <definedName name="_xlnm.Print_Area" localSheetId="0">'12-18 НОВ'!$A$1:$H$470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9" i="1" l="1"/>
  <c r="G469" i="1" l="1"/>
  <c r="F469" i="1"/>
  <c r="E469" i="1"/>
  <c r="D469" i="1"/>
  <c r="C469" i="1"/>
  <c r="G466" i="1"/>
  <c r="F466" i="1"/>
  <c r="E466" i="1"/>
  <c r="D466" i="1"/>
  <c r="C466" i="1"/>
  <c r="G458" i="1"/>
  <c r="F458" i="1"/>
  <c r="E458" i="1"/>
  <c r="D458" i="1"/>
  <c r="C458" i="1"/>
  <c r="G445" i="1"/>
  <c r="F445" i="1"/>
  <c r="E445" i="1"/>
  <c r="D445" i="1"/>
  <c r="C445" i="1"/>
  <c r="G442" i="1"/>
  <c r="F442" i="1"/>
  <c r="E442" i="1"/>
  <c r="D442" i="1"/>
  <c r="C442" i="1"/>
  <c r="G435" i="1"/>
  <c r="F435" i="1"/>
  <c r="E435" i="1"/>
  <c r="D435" i="1"/>
  <c r="C435" i="1"/>
  <c r="G423" i="1"/>
  <c r="F423" i="1"/>
  <c r="E423" i="1"/>
  <c r="D423" i="1"/>
  <c r="C423" i="1"/>
  <c r="G420" i="1"/>
  <c r="F420" i="1"/>
  <c r="E420" i="1"/>
  <c r="D420" i="1"/>
  <c r="C420" i="1"/>
  <c r="G412" i="1"/>
  <c r="F412" i="1"/>
  <c r="E412" i="1"/>
  <c r="D412" i="1"/>
  <c r="C412" i="1"/>
  <c r="G400" i="1"/>
  <c r="F400" i="1"/>
  <c r="E400" i="1"/>
  <c r="D400" i="1"/>
  <c r="C400" i="1"/>
  <c r="G397" i="1"/>
  <c r="F397" i="1"/>
  <c r="E397" i="1"/>
  <c r="D397" i="1"/>
  <c r="C397" i="1"/>
  <c r="G389" i="1"/>
  <c r="G401" i="1" s="1"/>
  <c r="F389" i="1"/>
  <c r="E389" i="1"/>
  <c r="D389" i="1"/>
  <c r="G377" i="1"/>
  <c r="F377" i="1"/>
  <c r="E377" i="1"/>
  <c r="D377" i="1"/>
  <c r="C377" i="1"/>
  <c r="G374" i="1"/>
  <c r="F374" i="1"/>
  <c r="E374" i="1"/>
  <c r="D374" i="1"/>
  <c r="C374" i="1"/>
  <c r="G366" i="1"/>
  <c r="F366" i="1"/>
  <c r="F378" i="1" s="1"/>
  <c r="E366" i="1"/>
  <c r="D366" i="1"/>
  <c r="C366" i="1"/>
  <c r="G352" i="1"/>
  <c r="F352" i="1"/>
  <c r="E352" i="1"/>
  <c r="D352" i="1"/>
  <c r="C352" i="1"/>
  <c r="G349" i="1"/>
  <c r="F349" i="1"/>
  <c r="E349" i="1"/>
  <c r="D349" i="1"/>
  <c r="C349" i="1"/>
  <c r="G342" i="1"/>
  <c r="F342" i="1"/>
  <c r="E342" i="1"/>
  <c r="D342" i="1"/>
  <c r="C342" i="1"/>
  <c r="G329" i="1"/>
  <c r="F329" i="1"/>
  <c r="E329" i="1"/>
  <c r="D329" i="1"/>
  <c r="C329" i="1"/>
  <c r="G326" i="1"/>
  <c r="F326" i="1"/>
  <c r="E326" i="1"/>
  <c r="D326" i="1"/>
  <c r="C326" i="1"/>
  <c r="G319" i="1"/>
  <c r="F319" i="1"/>
  <c r="E319" i="1"/>
  <c r="D319" i="1"/>
  <c r="C319" i="1"/>
  <c r="G307" i="1"/>
  <c r="F307" i="1"/>
  <c r="E307" i="1"/>
  <c r="D307" i="1"/>
  <c r="C307" i="1"/>
  <c r="G304" i="1"/>
  <c r="F304" i="1"/>
  <c r="E304" i="1"/>
  <c r="D304" i="1"/>
  <c r="C304" i="1"/>
  <c r="G296" i="1"/>
  <c r="F296" i="1"/>
  <c r="E296" i="1"/>
  <c r="D296" i="1"/>
  <c r="C296" i="1"/>
  <c r="G284" i="1"/>
  <c r="F284" i="1"/>
  <c r="E284" i="1"/>
  <c r="D284" i="1"/>
  <c r="C284" i="1"/>
  <c r="G281" i="1"/>
  <c r="F281" i="1"/>
  <c r="E281" i="1"/>
  <c r="D281" i="1"/>
  <c r="C281" i="1"/>
  <c r="G273" i="1"/>
  <c r="F273" i="1"/>
  <c r="E273" i="1"/>
  <c r="D273" i="1"/>
  <c r="C273" i="1"/>
  <c r="G262" i="1"/>
  <c r="F262" i="1"/>
  <c r="E262" i="1"/>
  <c r="D262" i="1"/>
  <c r="C262" i="1"/>
  <c r="G259" i="1"/>
  <c r="F259" i="1"/>
  <c r="E259" i="1"/>
  <c r="D259" i="1"/>
  <c r="C259" i="1"/>
  <c r="G251" i="1"/>
  <c r="F251" i="1"/>
  <c r="E251" i="1"/>
  <c r="D251" i="1"/>
  <c r="D263" i="1" s="1"/>
  <c r="C251" i="1"/>
  <c r="G236" i="1"/>
  <c r="F236" i="1"/>
  <c r="E236" i="1"/>
  <c r="D236" i="1"/>
  <c r="C236" i="1"/>
  <c r="G233" i="1"/>
  <c r="F233" i="1"/>
  <c r="E233" i="1"/>
  <c r="D233" i="1"/>
  <c r="C233" i="1"/>
  <c r="G225" i="1"/>
  <c r="F225" i="1"/>
  <c r="E225" i="1"/>
  <c r="D225" i="1"/>
  <c r="C225" i="1"/>
  <c r="G213" i="1"/>
  <c r="F213" i="1"/>
  <c r="E213" i="1"/>
  <c r="D213" i="1"/>
  <c r="C213" i="1"/>
  <c r="G210" i="1"/>
  <c r="F210" i="1"/>
  <c r="E210" i="1"/>
  <c r="D210" i="1"/>
  <c r="C210" i="1"/>
  <c r="G202" i="1"/>
  <c r="F202" i="1"/>
  <c r="F214" i="1" s="1"/>
  <c r="E202" i="1"/>
  <c r="D202" i="1"/>
  <c r="C202" i="1"/>
  <c r="G189" i="1"/>
  <c r="F189" i="1"/>
  <c r="E189" i="1"/>
  <c r="D189" i="1"/>
  <c r="C189" i="1"/>
  <c r="G186" i="1"/>
  <c r="F186" i="1"/>
  <c r="E186" i="1"/>
  <c r="D186" i="1"/>
  <c r="C186" i="1"/>
  <c r="G179" i="1"/>
  <c r="F179" i="1"/>
  <c r="E179" i="1"/>
  <c r="D179" i="1"/>
  <c r="C179" i="1"/>
  <c r="G166" i="1"/>
  <c r="F166" i="1"/>
  <c r="E166" i="1"/>
  <c r="D166" i="1"/>
  <c r="C166" i="1"/>
  <c r="G163" i="1"/>
  <c r="F163" i="1"/>
  <c r="E163" i="1"/>
  <c r="D163" i="1"/>
  <c r="C163" i="1"/>
  <c r="G155" i="1"/>
  <c r="F155" i="1"/>
  <c r="E155" i="1"/>
  <c r="D155" i="1"/>
  <c r="D167" i="1" s="1"/>
  <c r="C155" i="1"/>
  <c r="G143" i="1"/>
  <c r="F143" i="1"/>
  <c r="E143" i="1"/>
  <c r="D143" i="1"/>
  <c r="C143" i="1"/>
  <c r="G140" i="1"/>
  <c r="F140" i="1"/>
  <c r="E140" i="1"/>
  <c r="D140" i="1"/>
  <c r="C140" i="1"/>
  <c r="G132" i="1"/>
  <c r="G144" i="1" s="1"/>
  <c r="F132" i="1"/>
  <c r="E132" i="1"/>
  <c r="D132" i="1"/>
  <c r="C132" i="1"/>
  <c r="G118" i="1"/>
  <c r="F118" i="1"/>
  <c r="E118" i="1"/>
  <c r="D118" i="1"/>
  <c r="D119" i="1" s="1"/>
  <c r="C118" i="1"/>
  <c r="G114" i="1"/>
  <c r="F114" i="1"/>
  <c r="E114" i="1"/>
  <c r="D114" i="1"/>
  <c r="C114" i="1"/>
  <c r="G107" i="1"/>
  <c r="F107" i="1"/>
  <c r="E107" i="1"/>
  <c r="D107" i="1"/>
  <c r="C107" i="1"/>
  <c r="G94" i="1"/>
  <c r="F94" i="1"/>
  <c r="E94" i="1"/>
  <c r="D94" i="1"/>
  <c r="C94" i="1"/>
  <c r="G91" i="1"/>
  <c r="F91" i="1"/>
  <c r="E91" i="1"/>
  <c r="D91" i="1"/>
  <c r="C91" i="1"/>
  <c r="G84" i="1"/>
  <c r="F84" i="1"/>
  <c r="E84" i="1"/>
  <c r="D84" i="1"/>
  <c r="C84" i="1"/>
  <c r="G71" i="1"/>
  <c r="F71" i="1"/>
  <c r="F72" i="1" s="1"/>
  <c r="E71" i="1"/>
  <c r="D71" i="1"/>
  <c r="C71" i="1"/>
  <c r="G68" i="1"/>
  <c r="F68" i="1"/>
  <c r="E68" i="1"/>
  <c r="D68" i="1"/>
  <c r="C68" i="1"/>
  <c r="G60" i="1"/>
  <c r="F60" i="1"/>
  <c r="E60" i="1"/>
  <c r="D60" i="1"/>
  <c r="C60" i="1"/>
  <c r="G48" i="1"/>
  <c r="F48" i="1"/>
  <c r="E48" i="1"/>
  <c r="D48" i="1"/>
  <c r="C48" i="1"/>
  <c r="G45" i="1"/>
  <c r="F45" i="1"/>
  <c r="E45" i="1"/>
  <c r="D45" i="1"/>
  <c r="C45" i="1"/>
  <c r="G37" i="1"/>
  <c r="F37" i="1"/>
  <c r="E37" i="1"/>
  <c r="D37" i="1"/>
  <c r="C37" i="1"/>
  <c r="G25" i="1"/>
  <c r="F25" i="1"/>
  <c r="E25" i="1"/>
  <c r="D25" i="1"/>
  <c r="C25" i="1"/>
  <c r="G22" i="1"/>
  <c r="F22" i="1"/>
  <c r="E22" i="1"/>
  <c r="D22" i="1"/>
  <c r="C22" i="1"/>
  <c r="G14" i="1"/>
  <c r="F14" i="1"/>
  <c r="F26" i="1" s="1"/>
  <c r="E14" i="1"/>
  <c r="D14" i="1"/>
  <c r="C14" i="1"/>
  <c r="E378" i="1" l="1"/>
  <c r="G424" i="1"/>
  <c r="G237" i="1"/>
  <c r="G330" i="1"/>
  <c r="G378" i="1"/>
  <c r="G49" i="1"/>
  <c r="F49" i="1"/>
  <c r="D330" i="1"/>
  <c r="D353" i="1"/>
  <c r="E470" i="1"/>
  <c r="D470" i="1"/>
  <c r="D72" i="1"/>
  <c r="G95" i="1"/>
  <c r="E95" i="1"/>
  <c r="F119" i="1"/>
  <c r="E144" i="1"/>
  <c r="F167" i="1"/>
  <c r="G190" i="1"/>
  <c r="E190" i="1"/>
  <c r="F308" i="1"/>
  <c r="D308" i="1"/>
  <c r="D424" i="1"/>
  <c r="F446" i="1"/>
  <c r="D446" i="1"/>
  <c r="D26" i="1"/>
  <c r="E26" i="1"/>
  <c r="F144" i="1"/>
  <c r="E237" i="1"/>
  <c r="D237" i="1"/>
  <c r="F263" i="1"/>
  <c r="E285" i="1"/>
  <c r="D285" i="1"/>
  <c r="F401" i="1"/>
  <c r="G446" i="1"/>
  <c r="G72" i="1"/>
  <c r="F95" i="1"/>
  <c r="E119" i="1"/>
  <c r="E167" i="1"/>
  <c r="F190" i="1"/>
  <c r="G214" i="1"/>
  <c r="G263" i="1"/>
  <c r="E308" i="1"/>
  <c r="E330" i="1"/>
  <c r="E353" i="1"/>
  <c r="E424" i="1"/>
  <c r="E49" i="1"/>
  <c r="D49" i="1"/>
  <c r="D214" i="1"/>
  <c r="F237" i="1"/>
  <c r="F285" i="1"/>
  <c r="F330" i="1"/>
  <c r="F353" i="1"/>
  <c r="D378" i="1"/>
  <c r="D401" i="1"/>
  <c r="F424" i="1"/>
  <c r="F470" i="1"/>
  <c r="G26" i="1"/>
  <c r="E72" i="1"/>
  <c r="D95" i="1"/>
  <c r="G119" i="1"/>
  <c r="D144" i="1"/>
  <c r="G167" i="1"/>
  <c r="D190" i="1"/>
  <c r="E214" i="1"/>
  <c r="E263" i="1"/>
  <c r="G285" i="1"/>
  <c r="G308" i="1"/>
  <c r="G353" i="1"/>
  <c r="E401" i="1"/>
  <c r="E446" i="1"/>
  <c r="G470" i="1"/>
</calcChain>
</file>

<file path=xl/sharedStrings.xml><?xml version="1.0" encoding="utf-8"?>
<sst xmlns="http://schemas.openxmlformats.org/spreadsheetml/2006/main" count="666" uniqueCount="141">
  <si>
    <t>День 1 (ПОНЕДЕЛЬНИК)</t>
  </si>
  <si>
    <t>Рацион питания</t>
  </si>
  <si>
    <t>Наименование блюд</t>
  </si>
  <si>
    <t>Химический состав</t>
  </si>
  <si>
    <t>Завтрак</t>
  </si>
  <si>
    <t>Масло сливочное порционно</t>
  </si>
  <si>
    <t>Фрукты порционно</t>
  </si>
  <si>
    <t xml:space="preserve">Каша Дружба с маслом, ягодным соусом </t>
  </si>
  <si>
    <t>200/10/15</t>
  </si>
  <si>
    <t>Хлеб пшеничный</t>
  </si>
  <si>
    <t>Итого:</t>
  </si>
  <si>
    <t>Обед</t>
  </si>
  <si>
    <t>Икра кабачковая</t>
  </si>
  <si>
    <t>Суп рыбный с зеленью</t>
  </si>
  <si>
    <t>Котлета мясная</t>
  </si>
  <si>
    <t>Макароны отварные</t>
  </si>
  <si>
    <t>180/10</t>
  </si>
  <si>
    <t>Сок</t>
  </si>
  <si>
    <t>Хлеб ржаной</t>
  </si>
  <si>
    <t>Полдник</t>
  </si>
  <si>
    <t>Плюшка "Московская" с сахаром</t>
  </si>
  <si>
    <t>Чай Травяной</t>
  </si>
  <si>
    <t>Итого за день:</t>
  </si>
  <si>
    <t>День 2 (ВТОРНИК)</t>
  </si>
  <si>
    <t>Кисломолочный продукт (йогурт)</t>
  </si>
  <si>
    <t>Печенье</t>
  </si>
  <si>
    <t>Горячий бутерброд с сыром</t>
  </si>
  <si>
    <t>Каша молочная Геркулесовая с маслом</t>
  </si>
  <si>
    <t>200/10</t>
  </si>
  <si>
    <t>Напиток из шиповника</t>
  </si>
  <si>
    <t>Винегрет овощной</t>
  </si>
  <si>
    <t>Щи из свежей капусты с мясом, сметаной и зеленью</t>
  </si>
  <si>
    <t>Ежики</t>
  </si>
  <si>
    <t>Каша гречневая рассыпчатая</t>
  </si>
  <si>
    <t>180/6</t>
  </si>
  <si>
    <t>Компот из сухофруктов</t>
  </si>
  <si>
    <t>Круссан классический</t>
  </si>
  <si>
    <t>День 3 (СРЕДА)</t>
  </si>
  <si>
    <t>Запеканка творожная со сгущенным молоком</t>
  </si>
  <si>
    <t>180/30</t>
  </si>
  <si>
    <t>Чай с лимоном</t>
  </si>
  <si>
    <t>200/7</t>
  </si>
  <si>
    <t>Лапша куриная с зеленью</t>
  </si>
  <si>
    <t>Фишболы</t>
  </si>
  <si>
    <t>Компот из свежих плодов</t>
  </si>
  <si>
    <t>Улитка с маком</t>
  </si>
  <si>
    <t>Кисломолочный продукт (кефир)</t>
  </si>
  <si>
    <t>День 4 (ЧЕТВЕРГ)</t>
  </si>
  <si>
    <t>Сыр порционно</t>
  </si>
  <si>
    <t>Омлет</t>
  </si>
  <si>
    <t>Блинчики с ягодным соусом</t>
  </si>
  <si>
    <t>100/20</t>
  </si>
  <si>
    <t>Кофейный напиток</t>
  </si>
  <si>
    <t>Борщ с мясом, сметаной и зеленью</t>
  </si>
  <si>
    <t>Плов с мясом</t>
  </si>
  <si>
    <t>Напиток из ягод</t>
  </si>
  <si>
    <t>Кондитерское изделие (чоко пай)</t>
  </si>
  <si>
    <t>День 5 (ПЯТНИЦА)</t>
  </si>
  <si>
    <t>Фрикасе из курицы</t>
  </si>
  <si>
    <t>Вермишель отварная</t>
  </si>
  <si>
    <t>Чай Ароматный</t>
  </si>
  <si>
    <t>Салат из свеклы с яблоком</t>
  </si>
  <si>
    <t>Бульон куриный с курицей, яйцом и гренками</t>
  </si>
  <si>
    <t>250/10</t>
  </si>
  <si>
    <t>Запеканка картофельное с мясом</t>
  </si>
  <si>
    <t>Компот из кураги</t>
  </si>
  <si>
    <t>Кисель</t>
  </si>
  <si>
    <t>НЕДЕЛЯ ВТОРАЯ</t>
  </si>
  <si>
    <t>Каша молочная манная с маслом</t>
  </si>
  <si>
    <t>Салат из квашеной капусты</t>
  </si>
  <si>
    <t>Рассольник "Ленинградский" с мясом, сметаной и зеленью</t>
  </si>
  <si>
    <t>Рулет мясной с луком и яйцом</t>
  </si>
  <si>
    <t>Картофель по-деревенски</t>
  </si>
  <si>
    <t>Напиток фруктовый</t>
  </si>
  <si>
    <t>Мини пицца с курицей и сыром</t>
  </si>
  <si>
    <t>Запеканка творожная с джемом</t>
  </si>
  <si>
    <t>Салат из отварной свеклы</t>
  </si>
  <si>
    <t>Суп харчо</t>
  </si>
  <si>
    <t>Гуляш из мяса птицы</t>
  </si>
  <si>
    <t>Кисель фруктовый</t>
  </si>
  <si>
    <t>Котлета по-деревенски</t>
  </si>
  <si>
    <t>Щи рыбные</t>
  </si>
  <si>
    <t>Жаркое по-домашнему с курицей</t>
  </si>
  <si>
    <t>Майская булочка</t>
  </si>
  <si>
    <t>Молоко кипяченое</t>
  </si>
  <si>
    <t>Каша рисовая молочная с маслом</t>
  </si>
  <si>
    <t>Горошек консервированный</t>
  </si>
  <si>
    <t>Митболы</t>
  </si>
  <si>
    <t>Картофельное пюре</t>
  </si>
  <si>
    <t>Запеканка творожная с морковью со сгущенным молоком</t>
  </si>
  <si>
    <t>150/20</t>
  </si>
  <si>
    <t xml:space="preserve">Наггетсы куриные </t>
  </si>
  <si>
    <t>Чай ягодный</t>
  </si>
  <si>
    <t>Суп гороховый с мясом и гренками</t>
  </si>
  <si>
    <t>Бефстроганов</t>
  </si>
  <si>
    <t>Рис отварной</t>
  </si>
  <si>
    <t>Ватрушка с творогом</t>
  </si>
  <si>
    <t>Кисломолочный продукт (снежок)</t>
  </si>
  <si>
    <t>НЕДЕЛЯ ТРЕТЬЯ</t>
  </si>
  <si>
    <t xml:space="preserve">Вермишель молочная с маслом </t>
  </si>
  <si>
    <t>Суп картофельный с курицей</t>
  </si>
  <si>
    <t>Биточки рыбные</t>
  </si>
  <si>
    <t>Рис с овощами</t>
  </si>
  <si>
    <t>Запеканка творожная с морковью с джемом</t>
  </si>
  <si>
    <t>Фрикадельки мясные</t>
  </si>
  <si>
    <t>Курочка отварная</t>
  </si>
  <si>
    <t>Какао Несквик</t>
  </si>
  <si>
    <t>Икра свекольная с сыром</t>
  </si>
  <si>
    <t>Щи из св. капусты с мясом, сметаной и зеленью</t>
  </si>
  <si>
    <t>Мясо индейки с овощами</t>
  </si>
  <si>
    <t>Кондитерское изделие (мини маффин)</t>
  </si>
  <si>
    <t>Каша молочная пшеничная с маслом (ячневая)</t>
  </si>
  <si>
    <t>200/15</t>
  </si>
  <si>
    <t>Куриный суп со звездочками</t>
  </si>
  <si>
    <t>Запеканка картофельная с мясом</t>
  </si>
  <si>
    <t>Чай фруктовый</t>
  </si>
  <si>
    <t>НЕДЕЛЯ ЧЕТВЕРТАЯ</t>
  </si>
  <si>
    <t>Голубцы ленивые с соусом сметанным</t>
  </si>
  <si>
    <t>Лапша куриная с курицей и зеленью</t>
  </si>
  <si>
    <t>Шницель рыбный</t>
  </si>
  <si>
    <t>Капуста тушеная</t>
  </si>
  <si>
    <t>Солянка домашняя со сметаной и зеленью</t>
  </si>
  <si>
    <t>Куриная отбивная</t>
  </si>
  <si>
    <t>Суп-харчо</t>
  </si>
  <si>
    <t>Азу мясное с картофелем</t>
  </si>
  <si>
    <t>Блинчики со сгущенным молоком</t>
  </si>
  <si>
    <t>Гуляш из мяса</t>
  </si>
  <si>
    <t xml:space="preserve">            Приложение № 2</t>
  </si>
  <si>
    <r>
      <t xml:space="preserve">           к Договору №</t>
    </r>
    <r>
      <rPr>
        <b/>
        <sz val="11"/>
        <color indexed="8"/>
        <rFont val="Times New Roman"/>
        <family val="1"/>
        <charset val="204"/>
      </rPr>
      <t xml:space="preserve">___________ </t>
    </r>
    <r>
      <rPr>
        <sz val="11"/>
        <color indexed="8"/>
        <rFont val="Times New Roman"/>
        <family val="1"/>
        <charset val="204"/>
      </rPr>
      <t xml:space="preserve">об оказании услуг по </t>
    </r>
  </si>
  <si>
    <t xml:space="preserve">           организации питания от «_____» июля 2023 года</t>
  </si>
  <si>
    <t>Масса блюда, г</t>
  </si>
  <si>
    <t>ЭЦ, Ккал</t>
  </si>
  <si>
    <t>Цена (рубли)</t>
  </si>
  <si>
    <t>Б</t>
  </si>
  <si>
    <t>Ж</t>
  </si>
  <si>
    <t>У</t>
  </si>
  <si>
    <t>Овощи в ассортименте</t>
  </si>
  <si>
    <t>Салат из моркови, яблок и апельсинов</t>
  </si>
  <si>
    <t>Компот из вишни и яблок</t>
  </si>
  <si>
    <t>Картошечка по-школьному</t>
  </si>
  <si>
    <t>Какао с зефирками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</si>
</sst>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3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/>
    <xf numFmtId="0" fontId="3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/>
    <xf numFmtId="164" fontId="3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1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/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/>
    <xf numFmtId="1" fontId="3" fillId="2" borderId="0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1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0"/>
  <sheetViews>
    <sheetView tabSelected="1" view="pageBreakPreview" topLeftCell="A146" zoomScaleNormal="100" zoomScaleSheetLayoutView="100" workbookViewId="0">
      <selection activeCell="B153" sqref="B153:G153"/>
    </sheetView>
  </sheetViews>
  <sheetFormatPr defaultRowHeight="15" x14ac:dyDescent="0.25"/>
  <cols>
    <col min="1" max="1" width="9.140625" style="6"/>
    <col min="2" max="2" width="29" style="6" customWidth="1"/>
    <col min="3" max="3" width="10.28515625" style="41" customWidth="1"/>
    <col min="4" max="6" width="7.140625" style="18" customWidth="1"/>
    <col min="7" max="8" width="9.140625" style="41" customWidth="1"/>
    <col min="9" max="16384" width="9.140625" style="1"/>
  </cols>
  <sheetData>
    <row r="1" spans="1:8" x14ac:dyDescent="0.25">
      <c r="A1" s="17"/>
      <c r="B1" s="17"/>
      <c r="C1" s="15" t="s">
        <v>127</v>
      </c>
      <c r="E1" s="17"/>
      <c r="F1" s="17"/>
      <c r="G1" s="17"/>
      <c r="H1" s="51"/>
    </row>
    <row r="2" spans="1:8" x14ac:dyDescent="0.25">
      <c r="A2" s="19"/>
      <c r="B2" s="17"/>
      <c r="C2" s="16" t="s">
        <v>128</v>
      </c>
      <c r="E2" s="20"/>
      <c r="F2" s="20"/>
      <c r="G2" s="21"/>
      <c r="H2" s="21"/>
    </row>
    <row r="3" spans="1:8" x14ac:dyDescent="0.25">
      <c r="A3" s="22"/>
      <c r="B3" s="22"/>
      <c r="C3" s="6" t="s">
        <v>129</v>
      </c>
      <c r="E3" s="22"/>
      <c r="F3" s="22"/>
      <c r="G3" s="22"/>
      <c r="H3" s="22"/>
    </row>
    <row r="4" spans="1:8" x14ac:dyDescent="0.25">
      <c r="A4" s="19"/>
      <c r="B4" s="19"/>
      <c r="C4" s="23"/>
      <c r="D4" s="20"/>
      <c r="E4" s="20"/>
      <c r="F4" s="20"/>
      <c r="G4" s="21"/>
      <c r="H4" s="21"/>
    </row>
    <row r="5" spans="1:8" ht="15.75" x14ac:dyDescent="0.25">
      <c r="A5" s="22"/>
      <c r="B5" s="22"/>
      <c r="C5" s="53" t="s">
        <v>0</v>
      </c>
      <c r="D5" s="22"/>
      <c r="E5" s="22"/>
      <c r="F5" s="22"/>
      <c r="G5" s="22"/>
      <c r="H5" s="22"/>
    </row>
    <row r="6" spans="1:8" x14ac:dyDescent="0.25">
      <c r="A6" s="19"/>
      <c r="B6" s="19"/>
      <c r="C6" s="23"/>
      <c r="D6" s="20"/>
      <c r="E6" s="20"/>
      <c r="F6" s="20"/>
      <c r="G6" s="21"/>
      <c r="H6" s="21"/>
    </row>
    <row r="7" spans="1:8" ht="15" customHeight="1" x14ac:dyDescent="0.25">
      <c r="A7" s="68" t="s">
        <v>1</v>
      </c>
      <c r="B7" s="68" t="s">
        <v>2</v>
      </c>
      <c r="C7" s="66" t="s">
        <v>130</v>
      </c>
      <c r="D7" s="67" t="s">
        <v>3</v>
      </c>
      <c r="E7" s="67"/>
      <c r="F7" s="67"/>
      <c r="G7" s="66" t="s">
        <v>131</v>
      </c>
      <c r="H7" s="69" t="s">
        <v>132</v>
      </c>
    </row>
    <row r="8" spans="1:8" x14ac:dyDescent="0.25">
      <c r="A8" s="68"/>
      <c r="B8" s="68"/>
      <c r="C8" s="66"/>
      <c r="D8" s="13" t="s">
        <v>133</v>
      </c>
      <c r="E8" s="13" t="s">
        <v>134</v>
      </c>
      <c r="F8" s="13" t="s">
        <v>135</v>
      </c>
      <c r="G8" s="66"/>
      <c r="H8" s="69"/>
    </row>
    <row r="9" spans="1:8" x14ac:dyDescent="0.25">
      <c r="A9" s="64" t="s">
        <v>4</v>
      </c>
      <c r="B9" s="2" t="s">
        <v>5</v>
      </c>
      <c r="C9" s="10">
        <v>10</v>
      </c>
      <c r="D9" s="13">
        <v>0.08</v>
      </c>
      <c r="E9" s="13">
        <v>7.25</v>
      </c>
      <c r="F9" s="13">
        <v>0.13</v>
      </c>
      <c r="G9" s="10">
        <v>66</v>
      </c>
      <c r="H9" s="79">
        <v>97</v>
      </c>
    </row>
    <row r="10" spans="1:8" x14ac:dyDescent="0.25">
      <c r="A10" s="64"/>
      <c r="B10" s="2" t="s">
        <v>6</v>
      </c>
      <c r="C10" s="10">
        <v>150</v>
      </c>
      <c r="D10" s="13">
        <v>0.6</v>
      </c>
      <c r="E10" s="13">
        <v>0.6</v>
      </c>
      <c r="F10" s="13">
        <v>14.7</v>
      </c>
      <c r="G10" s="10">
        <v>70.5</v>
      </c>
      <c r="H10" s="79"/>
    </row>
    <row r="11" spans="1:8" ht="25.5" x14ac:dyDescent="0.25">
      <c r="A11" s="64"/>
      <c r="B11" s="2" t="s">
        <v>7</v>
      </c>
      <c r="C11" s="14" t="s">
        <v>8</v>
      </c>
      <c r="D11" s="11">
        <v>6.1</v>
      </c>
      <c r="E11" s="11">
        <v>11.2</v>
      </c>
      <c r="F11" s="11">
        <v>43.2</v>
      </c>
      <c r="G11" s="3">
        <v>297</v>
      </c>
      <c r="H11" s="79"/>
    </row>
    <row r="12" spans="1:8" x14ac:dyDescent="0.25">
      <c r="A12" s="64"/>
      <c r="B12" s="12" t="s">
        <v>140</v>
      </c>
      <c r="C12" s="10">
        <v>200</v>
      </c>
      <c r="D12" s="13">
        <v>10.463199999999999</v>
      </c>
      <c r="E12" s="13">
        <v>9.4396000000000004</v>
      </c>
      <c r="F12" s="13">
        <v>42.4086</v>
      </c>
      <c r="G12" s="10">
        <v>299.03800000000001</v>
      </c>
      <c r="H12" s="79"/>
    </row>
    <row r="13" spans="1:8" x14ac:dyDescent="0.25">
      <c r="A13" s="64"/>
      <c r="B13" s="9" t="s">
        <v>9</v>
      </c>
      <c r="C13" s="24">
        <v>50</v>
      </c>
      <c r="D13" s="4">
        <v>4</v>
      </c>
      <c r="E13" s="4">
        <v>0.51</v>
      </c>
      <c r="F13" s="4">
        <v>24.47</v>
      </c>
      <c r="G13" s="5">
        <v>118.45</v>
      </c>
      <c r="H13" s="79"/>
    </row>
    <row r="14" spans="1:8" x14ac:dyDescent="0.25">
      <c r="A14" s="64"/>
      <c r="B14" s="25" t="s">
        <v>10</v>
      </c>
      <c r="C14" s="26">
        <f>SUM(C9:C13)+225</f>
        <v>635</v>
      </c>
      <c r="D14" s="27">
        <f>SUM(D9:D13)</f>
        <v>21.243199999999998</v>
      </c>
      <c r="E14" s="27">
        <f>SUM(E9:E13)</f>
        <v>28.999599999999997</v>
      </c>
      <c r="F14" s="27">
        <f>SUM(F9:F13)</f>
        <v>124.90860000000001</v>
      </c>
      <c r="G14" s="26">
        <f>SUM(G9:G13)</f>
        <v>850.98800000000006</v>
      </c>
      <c r="H14" s="26"/>
    </row>
    <row r="15" spans="1:8" x14ac:dyDescent="0.25">
      <c r="A15" s="64" t="s">
        <v>11</v>
      </c>
      <c r="B15" s="2" t="s">
        <v>12</v>
      </c>
      <c r="C15" s="10">
        <v>100</v>
      </c>
      <c r="D15" s="13">
        <v>0</v>
      </c>
      <c r="E15" s="13">
        <v>7</v>
      </c>
      <c r="F15" s="13">
        <v>7</v>
      </c>
      <c r="G15" s="10">
        <v>90</v>
      </c>
      <c r="H15" s="80">
        <v>182</v>
      </c>
    </row>
    <row r="16" spans="1:8" x14ac:dyDescent="0.25">
      <c r="A16" s="64"/>
      <c r="B16" s="28" t="s">
        <v>13</v>
      </c>
      <c r="C16" s="10">
        <v>250</v>
      </c>
      <c r="D16" s="11">
        <v>2.5</v>
      </c>
      <c r="E16" s="11">
        <v>2.6</v>
      </c>
      <c r="F16" s="11">
        <v>18.600000000000001</v>
      </c>
      <c r="G16" s="3">
        <v>65</v>
      </c>
      <c r="H16" s="80"/>
    </row>
    <row r="17" spans="1:8" x14ac:dyDescent="0.25">
      <c r="A17" s="64"/>
      <c r="B17" s="2" t="s">
        <v>14</v>
      </c>
      <c r="C17" s="10">
        <v>120</v>
      </c>
      <c r="D17" s="13">
        <v>19.7</v>
      </c>
      <c r="E17" s="13">
        <v>20.399999999999999</v>
      </c>
      <c r="F17" s="13">
        <v>17.100000000000001</v>
      </c>
      <c r="G17" s="10">
        <v>333</v>
      </c>
      <c r="H17" s="80"/>
    </row>
    <row r="18" spans="1:8" x14ac:dyDescent="0.25">
      <c r="A18" s="64"/>
      <c r="B18" s="2" t="s">
        <v>15</v>
      </c>
      <c r="C18" s="14" t="s">
        <v>16</v>
      </c>
      <c r="D18" s="11">
        <v>6.5</v>
      </c>
      <c r="E18" s="11">
        <v>5.4</v>
      </c>
      <c r="F18" s="11">
        <v>31.68</v>
      </c>
      <c r="G18" s="3">
        <v>202.3</v>
      </c>
      <c r="H18" s="80"/>
    </row>
    <row r="19" spans="1:8" x14ac:dyDescent="0.25">
      <c r="A19" s="64"/>
      <c r="B19" s="12" t="s">
        <v>17</v>
      </c>
      <c r="C19" s="10">
        <v>200</v>
      </c>
      <c r="D19" s="13">
        <v>1</v>
      </c>
      <c r="E19" s="13">
        <v>0.2</v>
      </c>
      <c r="F19" s="13">
        <v>20.2</v>
      </c>
      <c r="G19" s="10">
        <v>86</v>
      </c>
      <c r="H19" s="80"/>
    </row>
    <row r="20" spans="1:8" x14ac:dyDescent="0.25">
      <c r="A20" s="64"/>
      <c r="B20" s="9" t="s">
        <v>9</v>
      </c>
      <c r="C20" s="49">
        <v>70</v>
      </c>
      <c r="D20" s="13">
        <v>5.6</v>
      </c>
      <c r="E20" s="13">
        <v>0.71</v>
      </c>
      <c r="F20" s="13">
        <v>34.26</v>
      </c>
      <c r="G20" s="10">
        <v>165.83</v>
      </c>
      <c r="H20" s="80"/>
    </row>
    <row r="21" spans="1:8" x14ac:dyDescent="0.25">
      <c r="A21" s="64"/>
      <c r="B21" s="2" t="s">
        <v>18</v>
      </c>
      <c r="C21" s="49">
        <v>72</v>
      </c>
      <c r="D21" s="13">
        <v>5.04</v>
      </c>
      <c r="E21" s="13">
        <v>0.72</v>
      </c>
      <c r="F21" s="13">
        <v>30.96</v>
      </c>
      <c r="G21" s="10">
        <v>151.19999999999999</v>
      </c>
      <c r="H21" s="80"/>
    </row>
    <row r="22" spans="1:8" x14ac:dyDescent="0.25">
      <c r="A22" s="64"/>
      <c r="B22" s="25" t="s">
        <v>10</v>
      </c>
      <c r="C22" s="26">
        <f>SUM(C15:C21)+190</f>
        <v>1002</v>
      </c>
      <c r="D22" s="27">
        <f>SUM(D15:D21)</f>
        <v>40.339999999999996</v>
      </c>
      <c r="E22" s="27">
        <f>SUM(E15:E21)</f>
        <v>37.03</v>
      </c>
      <c r="F22" s="27">
        <f>SUM(F15:F21)</f>
        <v>159.80000000000001</v>
      </c>
      <c r="G22" s="26">
        <f>SUM(G15:G21)</f>
        <v>1093.33</v>
      </c>
      <c r="H22" s="26"/>
    </row>
    <row r="23" spans="1:8" s="6" customFormat="1" x14ac:dyDescent="0.25">
      <c r="A23" s="64" t="s">
        <v>19</v>
      </c>
      <c r="B23" s="2" t="s">
        <v>20</v>
      </c>
      <c r="C23" s="3">
        <v>80</v>
      </c>
      <c r="D23" s="4">
        <v>5.4560000000000004</v>
      </c>
      <c r="E23" s="4">
        <v>5.718</v>
      </c>
      <c r="F23" s="4">
        <v>46.230000000000004</v>
      </c>
      <c r="G23" s="5">
        <v>258.17</v>
      </c>
      <c r="H23" s="80">
        <v>50</v>
      </c>
    </row>
    <row r="24" spans="1:8" s="6" customFormat="1" x14ac:dyDescent="0.25">
      <c r="A24" s="64"/>
      <c r="B24" s="12" t="s">
        <v>21</v>
      </c>
      <c r="C24" s="10">
        <v>200</v>
      </c>
      <c r="D24" s="13">
        <v>0.2</v>
      </c>
      <c r="E24" s="13">
        <v>0.1</v>
      </c>
      <c r="F24" s="13">
        <v>9.3000000000000007</v>
      </c>
      <c r="G24" s="10">
        <v>38</v>
      </c>
      <c r="H24" s="80"/>
    </row>
    <row r="25" spans="1:8" x14ac:dyDescent="0.25">
      <c r="A25" s="64"/>
      <c r="B25" s="25" t="s">
        <v>10</v>
      </c>
      <c r="C25" s="29">
        <f t="shared" ref="C25:G25" si="0">SUM(C23:C24)</f>
        <v>280</v>
      </c>
      <c r="D25" s="30">
        <f t="shared" si="0"/>
        <v>5.6560000000000006</v>
      </c>
      <c r="E25" s="30">
        <f t="shared" si="0"/>
        <v>5.8179999999999996</v>
      </c>
      <c r="F25" s="30">
        <f t="shared" si="0"/>
        <v>55.53</v>
      </c>
      <c r="G25" s="29">
        <f t="shared" si="0"/>
        <v>296.17</v>
      </c>
      <c r="H25" s="29"/>
    </row>
    <row r="26" spans="1:8" ht="15" customHeight="1" x14ac:dyDescent="0.25">
      <c r="A26" s="31"/>
      <c r="B26" s="25" t="s">
        <v>22</v>
      </c>
      <c r="C26" s="3"/>
      <c r="D26" s="27">
        <f>D14+D22+D25</f>
        <v>67.239199999999997</v>
      </c>
      <c r="E26" s="27">
        <f>E14+E22+E25</f>
        <v>71.8476</v>
      </c>
      <c r="F26" s="27">
        <f>F14+F22+F25</f>
        <v>340.23860000000002</v>
      </c>
      <c r="G26" s="26">
        <f>G14+G22+G25</f>
        <v>2240.4879999999998</v>
      </c>
      <c r="H26" s="26"/>
    </row>
    <row r="27" spans="1:8" ht="15" customHeight="1" x14ac:dyDescent="0.25">
      <c r="A27" s="32"/>
      <c r="B27" s="33"/>
      <c r="C27" s="34"/>
      <c r="D27" s="35"/>
      <c r="E27" s="35"/>
      <c r="F27" s="35"/>
      <c r="G27" s="34"/>
      <c r="H27" s="34"/>
    </row>
    <row r="28" spans="1:8" ht="15.75" x14ac:dyDescent="0.25">
      <c r="A28" s="32"/>
      <c r="B28" s="36"/>
      <c r="C28" s="53" t="s">
        <v>23</v>
      </c>
      <c r="D28" s="20"/>
      <c r="E28" s="20"/>
      <c r="F28" s="35"/>
      <c r="G28" s="34"/>
      <c r="H28" s="34"/>
    </row>
    <row r="29" spans="1:8" ht="15.75" customHeight="1" x14ac:dyDescent="0.25">
      <c r="B29" s="33"/>
      <c r="C29" s="34"/>
      <c r="D29" s="35"/>
      <c r="E29" s="35"/>
      <c r="F29" s="35"/>
      <c r="G29" s="34"/>
      <c r="H29" s="34"/>
    </row>
    <row r="30" spans="1:8" ht="15" customHeight="1" x14ac:dyDescent="0.25">
      <c r="A30" s="68" t="s">
        <v>1</v>
      </c>
      <c r="B30" s="68" t="s">
        <v>2</v>
      </c>
      <c r="C30" s="66" t="s">
        <v>130</v>
      </c>
      <c r="D30" s="67" t="s">
        <v>3</v>
      </c>
      <c r="E30" s="67"/>
      <c r="F30" s="67"/>
      <c r="G30" s="66" t="s">
        <v>131</v>
      </c>
      <c r="H30" s="69" t="s">
        <v>132</v>
      </c>
    </row>
    <row r="31" spans="1:8" x14ac:dyDescent="0.25">
      <c r="A31" s="68"/>
      <c r="B31" s="68"/>
      <c r="C31" s="66"/>
      <c r="D31" s="13" t="s">
        <v>133</v>
      </c>
      <c r="E31" s="13" t="s">
        <v>134</v>
      </c>
      <c r="F31" s="13" t="s">
        <v>135</v>
      </c>
      <c r="G31" s="66"/>
      <c r="H31" s="69"/>
    </row>
    <row r="32" spans="1:8" x14ac:dyDescent="0.25">
      <c r="A32" s="64" t="s">
        <v>4</v>
      </c>
      <c r="B32" s="2" t="s">
        <v>24</v>
      </c>
      <c r="C32" s="10">
        <v>200</v>
      </c>
      <c r="D32" s="13">
        <v>6.4</v>
      </c>
      <c r="E32" s="13">
        <v>3.2</v>
      </c>
      <c r="F32" s="13">
        <v>1.8</v>
      </c>
      <c r="G32" s="10">
        <v>136</v>
      </c>
      <c r="H32" s="63">
        <v>97</v>
      </c>
    </row>
    <row r="33" spans="1:8" x14ac:dyDescent="0.25">
      <c r="A33" s="64"/>
      <c r="B33" s="2" t="s">
        <v>25</v>
      </c>
      <c r="C33" s="3">
        <v>30</v>
      </c>
      <c r="D33" s="4">
        <v>2.2799999999999998</v>
      </c>
      <c r="E33" s="4">
        <v>4.6500000000000004</v>
      </c>
      <c r="F33" s="4">
        <v>19.079999999999998</v>
      </c>
      <c r="G33" s="5">
        <v>128.4</v>
      </c>
      <c r="H33" s="63"/>
    </row>
    <row r="34" spans="1:8" x14ac:dyDescent="0.25">
      <c r="A34" s="64"/>
      <c r="B34" s="2" t="s">
        <v>26</v>
      </c>
      <c r="C34" s="14">
        <v>80</v>
      </c>
      <c r="D34" s="13">
        <v>9.2280000000000015</v>
      </c>
      <c r="E34" s="13">
        <v>6.6960000000000006</v>
      </c>
      <c r="F34" s="13">
        <v>23.635999999999999</v>
      </c>
      <c r="G34" s="10">
        <v>193.84</v>
      </c>
      <c r="H34" s="63"/>
    </row>
    <row r="35" spans="1:8" ht="25.5" x14ac:dyDescent="0.25">
      <c r="A35" s="64"/>
      <c r="B35" s="2" t="s">
        <v>27</v>
      </c>
      <c r="C35" s="14" t="s">
        <v>28</v>
      </c>
      <c r="D35" s="13">
        <v>8.31</v>
      </c>
      <c r="E35" s="13">
        <v>13.12</v>
      </c>
      <c r="F35" s="13">
        <v>37.630000000000003</v>
      </c>
      <c r="G35" s="10">
        <v>303</v>
      </c>
      <c r="H35" s="63"/>
    </row>
    <row r="36" spans="1:8" x14ac:dyDescent="0.25">
      <c r="A36" s="64"/>
      <c r="B36" s="2" t="s">
        <v>29</v>
      </c>
      <c r="C36" s="10">
        <v>200</v>
      </c>
      <c r="D36" s="11">
        <v>0.67</v>
      </c>
      <c r="E36" s="11">
        <v>0.27</v>
      </c>
      <c r="F36" s="11">
        <v>18.3</v>
      </c>
      <c r="G36" s="3">
        <v>78</v>
      </c>
      <c r="H36" s="63"/>
    </row>
    <row r="37" spans="1:8" ht="18.75" x14ac:dyDescent="0.25">
      <c r="A37" s="64"/>
      <c r="B37" s="25" t="s">
        <v>10</v>
      </c>
      <c r="C37" s="26">
        <f>SUM(C32:C36)+210</f>
        <v>720</v>
      </c>
      <c r="D37" s="27">
        <f>SUM(D32:D36)</f>
        <v>26.888000000000005</v>
      </c>
      <c r="E37" s="27">
        <f>SUM(E32:E36)</f>
        <v>27.936</v>
      </c>
      <c r="F37" s="27">
        <f>SUM(F32:F36)</f>
        <v>100.446</v>
      </c>
      <c r="G37" s="26">
        <f>SUM(G32:G36)</f>
        <v>839.24</v>
      </c>
      <c r="H37" s="50"/>
    </row>
    <row r="38" spans="1:8" x14ac:dyDescent="0.25">
      <c r="A38" s="64" t="s">
        <v>11</v>
      </c>
      <c r="B38" s="2" t="s">
        <v>30</v>
      </c>
      <c r="C38" s="10">
        <v>100</v>
      </c>
      <c r="D38" s="13">
        <v>1.5</v>
      </c>
      <c r="E38" s="13">
        <v>14.3</v>
      </c>
      <c r="F38" s="13">
        <v>8.1</v>
      </c>
      <c r="G38" s="10">
        <v>167</v>
      </c>
      <c r="H38" s="63">
        <v>182</v>
      </c>
    </row>
    <row r="39" spans="1:8" ht="25.5" x14ac:dyDescent="0.25">
      <c r="A39" s="64"/>
      <c r="B39" s="28" t="s">
        <v>31</v>
      </c>
      <c r="C39" s="10">
        <v>250</v>
      </c>
      <c r="D39" s="11">
        <v>4.7</v>
      </c>
      <c r="E39" s="11">
        <v>8.1999999999999993</v>
      </c>
      <c r="F39" s="11">
        <v>8.6999999999999993</v>
      </c>
      <c r="G39" s="3">
        <v>131</v>
      </c>
      <c r="H39" s="63"/>
    </row>
    <row r="40" spans="1:8" x14ac:dyDescent="0.25">
      <c r="A40" s="64"/>
      <c r="B40" s="2" t="s">
        <v>32</v>
      </c>
      <c r="C40" s="10">
        <v>120</v>
      </c>
      <c r="D40" s="11">
        <v>13.2</v>
      </c>
      <c r="E40" s="11">
        <v>11.64</v>
      </c>
      <c r="F40" s="11">
        <v>11.88</v>
      </c>
      <c r="G40" s="10">
        <v>204</v>
      </c>
      <c r="H40" s="63"/>
    </row>
    <row r="41" spans="1:8" x14ac:dyDescent="0.25">
      <c r="A41" s="64"/>
      <c r="B41" s="2" t="s">
        <v>33</v>
      </c>
      <c r="C41" s="14" t="s">
        <v>34</v>
      </c>
      <c r="D41" s="13">
        <v>10.82</v>
      </c>
      <c r="E41" s="13">
        <v>6.49</v>
      </c>
      <c r="F41" s="13">
        <v>48.74</v>
      </c>
      <c r="G41" s="10">
        <v>296.32</v>
      </c>
      <c r="H41" s="63"/>
    </row>
    <row r="42" spans="1:8" ht="15" customHeight="1" x14ac:dyDescent="0.25">
      <c r="A42" s="64"/>
      <c r="B42" s="12" t="s">
        <v>35</v>
      </c>
      <c r="C42" s="10">
        <v>200</v>
      </c>
      <c r="D42" s="13">
        <v>0.6</v>
      </c>
      <c r="E42" s="13">
        <v>0.1</v>
      </c>
      <c r="F42" s="13">
        <v>20.100000000000001</v>
      </c>
      <c r="G42" s="10">
        <v>84</v>
      </c>
      <c r="H42" s="63"/>
    </row>
    <row r="43" spans="1:8" x14ac:dyDescent="0.25">
      <c r="A43" s="64"/>
      <c r="B43" s="9" t="s">
        <v>9</v>
      </c>
      <c r="C43" s="49">
        <v>70</v>
      </c>
      <c r="D43" s="13">
        <v>5.6</v>
      </c>
      <c r="E43" s="13">
        <v>0.71</v>
      </c>
      <c r="F43" s="13">
        <v>34.26</v>
      </c>
      <c r="G43" s="10">
        <v>165.83</v>
      </c>
      <c r="H43" s="63"/>
    </row>
    <row r="44" spans="1:8" x14ac:dyDescent="0.25">
      <c r="A44" s="64"/>
      <c r="B44" s="2" t="s">
        <v>18</v>
      </c>
      <c r="C44" s="49">
        <v>72</v>
      </c>
      <c r="D44" s="13">
        <v>5.04</v>
      </c>
      <c r="E44" s="13">
        <v>0.72</v>
      </c>
      <c r="F44" s="13">
        <v>30.96</v>
      </c>
      <c r="G44" s="10">
        <v>151.19999999999999</v>
      </c>
      <c r="H44" s="63"/>
    </row>
    <row r="45" spans="1:8" s="7" customFormat="1" ht="18.75" x14ac:dyDescent="0.25">
      <c r="A45" s="64"/>
      <c r="B45" s="25" t="s">
        <v>10</v>
      </c>
      <c r="C45" s="26">
        <f>SUM(C38:C44)+186</f>
        <v>998</v>
      </c>
      <c r="D45" s="27">
        <f>SUM(D38:D44)</f>
        <v>41.46</v>
      </c>
      <c r="E45" s="27">
        <f>SUM(E38:E44)</f>
        <v>42.160000000000004</v>
      </c>
      <c r="F45" s="27">
        <f>SUM(F38:F44)</f>
        <v>162.74</v>
      </c>
      <c r="G45" s="26">
        <f>SUM(G38:G44)</f>
        <v>1199.3499999999999</v>
      </c>
      <c r="H45" s="50"/>
    </row>
    <row r="46" spans="1:8" x14ac:dyDescent="0.25">
      <c r="A46" s="64" t="s">
        <v>19</v>
      </c>
      <c r="B46" s="2" t="s">
        <v>36</v>
      </c>
      <c r="C46" s="3">
        <v>60</v>
      </c>
      <c r="D46" s="4">
        <v>3.4</v>
      </c>
      <c r="E46" s="4">
        <v>1.7</v>
      </c>
      <c r="F46" s="4">
        <v>24.7</v>
      </c>
      <c r="G46" s="5">
        <v>221</v>
      </c>
      <c r="H46" s="65">
        <v>50</v>
      </c>
    </row>
    <row r="47" spans="1:8" x14ac:dyDescent="0.25">
      <c r="A47" s="64"/>
      <c r="B47" s="2" t="s">
        <v>17</v>
      </c>
      <c r="C47" s="10">
        <v>200</v>
      </c>
      <c r="D47" s="13">
        <v>1</v>
      </c>
      <c r="E47" s="13">
        <v>0.2</v>
      </c>
      <c r="F47" s="13">
        <v>20.2</v>
      </c>
      <c r="G47" s="10">
        <v>86</v>
      </c>
      <c r="H47" s="65"/>
    </row>
    <row r="48" spans="1:8" ht="15" customHeight="1" x14ac:dyDescent="0.25">
      <c r="A48" s="64"/>
      <c r="B48" s="25" t="s">
        <v>10</v>
      </c>
      <c r="C48" s="26">
        <f t="shared" ref="C48:G48" si="1">SUM(C46:C47)</f>
        <v>260</v>
      </c>
      <c r="D48" s="27">
        <f t="shared" si="1"/>
        <v>4.4000000000000004</v>
      </c>
      <c r="E48" s="27">
        <f t="shared" si="1"/>
        <v>1.9</v>
      </c>
      <c r="F48" s="27">
        <f t="shared" si="1"/>
        <v>44.9</v>
      </c>
      <c r="G48" s="26">
        <f t="shared" si="1"/>
        <v>307</v>
      </c>
      <c r="H48" s="26"/>
    </row>
    <row r="49" spans="1:8" x14ac:dyDescent="0.25">
      <c r="A49" s="37"/>
      <c r="B49" s="25" t="s">
        <v>22</v>
      </c>
      <c r="C49" s="3"/>
      <c r="D49" s="27">
        <f>D48+D45+D37</f>
        <v>72.748000000000005</v>
      </c>
      <c r="E49" s="27">
        <f>E48+E45+E37</f>
        <v>71.996000000000009</v>
      </c>
      <c r="F49" s="27">
        <f>F48+F45+F37</f>
        <v>308.08600000000001</v>
      </c>
      <c r="G49" s="26">
        <f>G48+G45+G37</f>
        <v>2345.59</v>
      </c>
      <c r="H49" s="26"/>
    </row>
    <row r="50" spans="1:8" ht="15" customHeight="1" x14ac:dyDescent="0.25">
      <c r="C50" s="38"/>
      <c r="D50" s="39"/>
      <c r="E50" s="39"/>
      <c r="F50" s="39"/>
      <c r="G50" s="38"/>
      <c r="H50" s="38"/>
    </row>
    <row r="51" spans="1:8" ht="15.75" x14ac:dyDescent="0.25">
      <c r="B51" s="36"/>
      <c r="C51" s="53" t="s">
        <v>37</v>
      </c>
      <c r="D51" s="20"/>
      <c r="E51" s="39"/>
      <c r="F51" s="39"/>
      <c r="G51" s="38"/>
      <c r="H51" s="38"/>
    </row>
    <row r="52" spans="1:8" ht="15.75" customHeight="1" x14ac:dyDescent="0.25">
      <c r="C52" s="38"/>
      <c r="D52" s="39"/>
      <c r="E52" s="39"/>
      <c r="F52" s="39"/>
      <c r="G52" s="38"/>
      <c r="H52" s="38"/>
    </row>
    <row r="53" spans="1:8" ht="25.5" customHeight="1" x14ac:dyDescent="0.25">
      <c r="A53" s="68" t="s">
        <v>1</v>
      </c>
      <c r="B53" s="68" t="s">
        <v>2</v>
      </c>
      <c r="C53" s="66" t="s">
        <v>130</v>
      </c>
      <c r="D53" s="67" t="s">
        <v>3</v>
      </c>
      <c r="E53" s="67"/>
      <c r="F53" s="67"/>
      <c r="G53" s="66" t="s">
        <v>131</v>
      </c>
      <c r="H53" s="69" t="s">
        <v>132</v>
      </c>
    </row>
    <row r="54" spans="1:8" x14ac:dyDescent="0.25">
      <c r="A54" s="68"/>
      <c r="B54" s="68"/>
      <c r="C54" s="66"/>
      <c r="D54" s="13" t="s">
        <v>133</v>
      </c>
      <c r="E54" s="13" t="s">
        <v>134</v>
      </c>
      <c r="F54" s="13" t="s">
        <v>135</v>
      </c>
      <c r="G54" s="66"/>
      <c r="H54" s="69"/>
    </row>
    <row r="55" spans="1:8" x14ac:dyDescent="0.25">
      <c r="A55" s="64" t="s">
        <v>4</v>
      </c>
      <c r="B55" s="2" t="s">
        <v>5</v>
      </c>
      <c r="C55" s="10">
        <v>10</v>
      </c>
      <c r="D55" s="13">
        <v>0.08</v>
      </c>
      <c r="E55" s="13">
        <v>7.25</v>
      </c>
      <c r="F55" s="13">
        <v>0.13</v>
      </c>
      <c r="G55" s="10">
        <v>66</v>
      </c>
      <c r="H55" s="63">
        <v>97</v>
      </c>
    </row>
    <row r="56" spans="1:8" ht="15" customHeight="1" x14ac:dyDescent="0.25">
      <c r="A56" s="64"/>
      <c r="B56" s="2" t="s">
        <v>6</v>
      </c>
      <c r="C56" s="10">
        <v>150</v>
      </c>
      <c r="D56" s="11">
        <v>1.35</v>
      </c>
      <c r="E56" s="11">
        <v>0.3</v>
      </c>
      <c r="F56" s="11">
        <v>12.15</v>
      </c>
      <c r="G56" s="3">
        <v>54</v>
      </c>
      <c r="H56" s="63"/>
    </row>
    <row r="57" spans="1:8" ht="25.5" x14ac:dyDescent="0.25">
      <c r="A57" s="64"/>
      <c r="B57" s="2" t="s">
        <v>38</v>
      </c>
      <c r="C57" s="8" t="s">
        <v>39</v>
      </c>
      <c r="D57" s="11">
        <v>33.804000000000002</v>
      </c>
      <c r="E57" s="11">
        <v>24.294000000000004</v>
      </c>
      <c r="F57" s="11">
        <v>47.25</v>
      </c>
      <c r="G57" s="3">
        <v>542.6400000000001</v>
      </c>
      <c r="H57" s="63"/>
    </row>
    <row r="58" spans="1:8" x14ac:dyDescent="0.25">
      <c r="A58" s="64"/>
      <c r="B58" s="12" t="s">
        <v>40</v>
      </c>
      <c r="C58" s="14" t="s">
        <v>41</v>
      </c>
      <c r="D58" s="13">
        <v>0.3</v>
      </c>
      <c r="E58" s="13">
        <v>0.1</v>
      </c>
      <c r="F58" s="13">
        <v>9.5</v>
      </c>
      <c r="G58" s="10">
        <v>40</v>
      </c>
      <c r="H58" s="63"/>
    </row>
    <row r="59" spans="1:8" x14ac:dyDescent="0.25">
      <c r="A59" s="64"/>
      <c r="B59" s="9" t="s">
        <v>9</v>
      </c>
      <c r="C59" s="24">
        <v>50</v>
      </c>
      <c r="D59" s="4">
        <v>4</v>
      </c>
      <c r="E59" s="4">
        <v>0.51</v>
      </c>
      <c r="F59" s="4">
        <v>24.47</v>
      </c>
      <c r="G59" s="5">
        <v>118.45</v>
      </c>
      <c r="H59" s="63"/>
    </row>
    <row r="60" spans="1:8" ht="18.75" x14ac:dyDescent="0.25">
      <c r="A60" s="64"/>
      <c r="B60" s="25" t="s">
        <v>10</v>
      </c>
      <c r="C60" s="26">
        <f>SUM(C55:C59)+210+207</f>
        <v>627</v>
      </c>
      <c r="D60" s="27">
        <f>SUM(D55:D59)</f>
        <v>39.533999999999999</v>
      </c>
      <c r="E60" s="27">
        <f>SUM(E55:E59)</f>
        <v>32.454000000000008</v>
      </c>
      <c r="F60" s="27">
        <f>SUM(F55:F59)</f>
        <v>93.5</v>
      </c>
      <c r="G60" s="26">
        <f>SUM(G55:G59)</f>
        <v>821.09000000000015</v>
      </c>
      <c r="H60" s="50"/>
    </row>
    <row r="61" spans="1:8" x14ac:dyDescent="0.25">
      <c r="A61" s="64" t="s">
        <v>11</v>
      </c>
      <c r="B61" s="57" t="s">
        <v>136</v>
      </c>
      <c r="C61" s="58">
        <v>100</v>
      </c>
      <c r="D61" s="59">
        <v>1.1000000000000001</v>
      </c>
      <c r="E61" s="59">
        <v>0.2</v>
      </c>
      <c r="F61" s="59">
        <v>3.8</v>
      </c>
      <c r="G61" s="58">
        <v>22</v>
      </c>
      <c r="H61" s="63">
        <v>182</v>
      </c>
    </row>
    <row r="62" spans="1:8" x14ac:dyDescent="0.25">
      <c r="A62" s="64"/>
      <c r="B62" s="28" t="s">
        <v>42</v>
      </c>
      <c r="C62" s="10">
        <v>250</v>
      </c>
      <c r="D62" s="11">
        <v>4.9000000000000004</v>
      </c>
      <c r="E62" s="11">
        <v>4.5999999999999996</v>
      </c>
      <c r="F62" s="11">
        <v>16.8</v>
      </c>
      <c r="G62" s="3">
        <v>140</v>
      </c>
      <c r="H62" s="63"/>
    </row>
    <row r="63" spans="1:8" x14ac:dyDescent="0.25">
      <c r="A63" s="64"/>
      <c r="B63" s="9" t="s">
        <v>43</v>
      </c>
      <c r="C63" s="10">
        <v>120</v>
      </c>
      <c r="D63" s="13">
        <v>17.100000000000001</v>
      </c>
      <c r="E63" s="13">
        <v>4.0999999999999996</v>
      </c>
      <c r="F63" s="13">
        <v>15.5</v>
      </c>
      <c r="G63" s="10">
        <v>168</v>
      </c>
      <c r="H63" s="63"/>
    </row>
    <row r="64" spans="1:8" s="7" customFormat="1" x14ac:dyDescent="0.25">
      <c r="A64" s="64"/>
      <c r="B64" s="9" t="s">
        <v>139</v>
      </c>
      <c r="C64" s="10">
        <v>180</v>
      </c>
      <c r="D64" s="11">
        <v>5.2</v>
      </c>
      <c r="E64" s="11">
        <v>7</v>
      </c>
      <c r="F64" s="11">
        <v>42.6</v>
      </c>
      <c r="G64" s="3">
        <v>255</v>
      </c>
      <c r="H64" s="63"/>
    </row>
    <row r="65" spans="1:8" x14ac:dyDescent="0.25">
      <c r="A65" s="64"/>
      <c r="B65" s="9" t="s">
        <v>44</v>
      </c>
      <c r="C65" s="10">
        <v>200</v>
      </c>
      <c r="D65" s="13">
        <v>0.1</v>
      </c>
      <c r="E65" s="13">
        <v>0.1</v>
      </c>
      <c r="F65" s="13">
        <v>11.1</v>
      </c>
      <c r="G65" s="10">
        <v>46</v>
      </c>
      <c r="H65" s="63"/>
    </row>
    <row r="66" spans="1:8" x14ac:dyDescent="0.25">
      <c r="A66" s="64"/>
      <c r="B66" s="9" t="s">
        <v>9</v>
      </c>
      <c r="C66" s="49">
        <v>70</v>
      </c>
      <c r="D66" s="13">
        <v>5.6</v>
      </c>
      <c r="E66" s="13">
        <v>0.71</v>
      </c>
      <c r="F66" s="13">
        <v>34.26</v>
      </c>
      <c r="G66" s="10">
        <v>165.83</v>
      </c>
      <c r="H66" s="63"/>
    </row>
    <row r="67" spans="1:8" ht="15" customHeight="1" x14ac:dyDescent="0.25">
      <c r="A67" s="64"/>
      <c r="B67" s="2" t="s">
        <v>18</v>
      </c>
      <c r="C67" s="49">
        <v>72</v>
      </c>
      <c r="D67" s="13">
        <v>5.04</v>
      </c>
      <c r="E67" s="13">
        <v>0.72</v>
      </c>
      <c r="F67" s="13">
        <v>30.96</v>
      </c>
      <c r="G67" s="10">
        <v>151.19999999999999</v>
      </c>
      <c r="H67" s="63"/>
    </row>
    <row r="68" spans="1:8" s="7" customFormat="1" ht="18.75" x14ac:dyDescent="0.25">
      <c r="A68" s="64"/>
      <c r="B68" s="25" t="s">
        <v>10</v>
      </c>
      <c r="C68" s="26">
        <f t="shared" ref="C68:G68" si="2">SUM(C61:C67)</f>
        <v>992</v>
      </c>
      <c r="D68" s="27">
        <f t="shared" si="2"/>
        <v>39.04</v>
      </c>
      <c r="E68" s="27">
        <f t="shared" si="2"/>
        <v>17.429999999999996</v>
      </c>
      <c r="F68" s="27">
        <f t="shared" si="2"/>
        <v>155.02000000000001</v>
      </c>
      <c r="G68" s="26">
        <f t="shared" si="2"/>
        <v>948.03</v>
      </c>
      <c r="H68" s="50"/>
    </row>
    <row r="69" spans="1:8" x14ac:dyDescent="0.25">
      <c r="A69" s="64" t="s">
        <v>19</v>
      </c>
      <c r="B69" s="2" t="s">
        <v>45</v>
      </c>
      <c r="C69" s="3">
        <v>80</v>
      </c>
      <c r="D69" s="4">
        <v>3.26</v>
      </c>
      <c r="E69" s="4">
        <v>3.6666666666666665</v>
      </c>
      <c r="F69" s="4">
        <v>24.866666666666667</v>
      </c>
      <c r="G69" s="5">
        <v>183.33333333333334</v>
      </c>
      <c r="H69" s="65">
        <v>50</v>
      </c>
    </row>
    <row r="70" spans="1:8" ht="15" customHeight="1" x14ac:dyDescent="0.25">
      <c r="A70" s="64"/>
      <c r="B70" s="12" t="s">
        <v>46</v>
      </c>
      <c r="C70" s="10">
        <v>200</v>
      </c>
      <c r="D70" s="13">
        <v>5.8</v>
      </c>
      <c r="E70" s="13">
        <v>5</v>
      </c>
      <c r="F70" s="13">
        <v>8</v>
      </c>
      <c r="G70" s="10">
        <v>100</v>
      </c>
      <c r="H70" s="65"/>
    </row>
    <row r="71" spans="1:8" x14ac:dyDescent="0.25">
      <c r="A71" s="64"/>
      <c r="B71" s="25" t="s">
        <v>10</v>
      </c>
      <c r="C71" s="27">
        <f t="shared" ref="C71:G71" si="3">SUM(C69:C70)</f>
        <v>280</v>
      </c>
      <c r="D71" s="27">
        <f t="shared" si="3"/>
        <v>9.0599999999999987</v>
      </c>
      <c r="E71" s="27">
        <f t="shared" si="3"/>
        <v>8.6666666666666661</v>
      </c>
      <c r="F71" s="27">
        <f t="shared" si="3"/>
        <v>32.866666666666667</v>
      </c>
      <c r="G71" s="26">
        <f t="shared" si="3"/>
        <v>283.33333333333337</v>
      </c>
      <c r="H71" s="26"/>
    </row>
    <row r="72" spans="1:8" x14ac:dyDescent="0.25">
      <c r="A72" s="37"/>
      <c r="B72" s="25" t="s">
        <v>22</v>
      </c>
      <c r="C72" s="3"/>
      <c r="D72" s="27">
        <f>D71+D68+D60</f>
        <v>87.633999999999986</v>
      </c>
      <c r="E72" s="27">
        <f>E71+E68+E60</f>
        <v>58.550666666666672</v>
      </c>
      <c r="F72" s="27">
        <f>F71+F68+F60</f>
        <v>281.38666666666666</v>
      </c>
      <c r="G72" s="26">
        <f>G71+G68+G60</f>
        <v>2052.4533333333334</v>
      </c>
      <c r="H72" s="26"/>
    </row>
    <row r="73" spans="1:8" x14ac:dyDescent="0.25">
      <c r="C73" s="38"/>
      <c r="D73" s="39"/>
      <c r="E73" s="39"/>
      <c r="F73" s="39"/>
      <c r="G73" s="38"/>
      <c r="H73" s="38"/>
    </row>
    <row r="74" spans="1:8" ht="15.75" x14ac:dyDescent="0.25">
      <c r="B74" s="36"/>
      <c r="C74" s="53" t="s">
        <v>47</v>
      </c>
      <c r="D74" s="20"/>
      <c r="E74" s="39"/>
      <c r="F74" s="39"/>
      <c r="G74" s="38"/>
      <c r="H74" s="38"/>
    </row>
    <row r="75" spans="1:8" ht="15.75" customHeight="1" x14ac:dyDescent="0.25">
      <c r="C75" s="38"/>
      <c r="D75" s="39"/>
      <c r="E75" s="39"/>
      <c r="F75" s="39"/>
      <c r="G75" s="38"/>
      <c r="H75" s="38"/>
    </row>
    <row r="76" spans="1:8" ht="15" customHeight="1" x14ac:dyDescent="0.25">
      <c r="A76" s="68" t="s">
        <v>1</v>
      </c>
      <c r="B76" s="68" t="s">
        <v>2</v>
      </c>
      <c r="C76" s="66" t="s">
        <v>130</v>
      </c>
      <c r="D76" s="67" t="s">
        <v>3</v>
      </c>
      <c r="E76" s="67"/>
      <c r="F76" s="67"/>
      <c r="G76" s="66" t="s">
        <v>131</v>
      </c>
      <c r="H76" s="69" t="s">
        <v>132</v>
      </c>
    </row>
    <row r="77" spans="1:8" x14ac:dyDescent="0.25">
      <c r="A77" s="68"/>
      <c r="B77" s="68"/>
      <c r="C77" s="66"/>
      <c r="D77" s="13" t="s">
        <v>133</v>
      </c>
      <c r="E77" s="13" t="s">
        <v>134</v>
      </c>
      <c r="F77" s="13" t="s">
        <v>135</v>
      </c>
      <c r="G77" s="66"/>
      <c r="H77" s="69"/>
    </row>
    <row r="78" spans="1:8" x14ac:dyDescent="0.25">
      <c r="A78" s="64" t="s">
        <v>4</v>
      </c>
      <c r="B78" s="2" t="s">
        <v>48</v>
      </c>
      <c r="C78" s="10">
        <v>17.5</v>
      </c>
      <c r="D78" s="13">
        <v>1.7</v>
      </c>
      <c r="E78" s="13">
        <v>4.5</v>
      </c>
      <c r="F78" s="13">
        <v>0.84</v>
      </c>
      <c r="G78" s="10">
        <v>51</v>
      </c>
      <c r="H78" s="63">
        <v>97</v>
      </c>
    </row>
    <row r="79" spans="1:8" x14ac:dyDescent="0.25">
      <c r="A79" s="64"/>
      <c r="B79" s="2" t="s">
        <v>25</v>
      </c>
      <c r="C79" s="3">
        <v>30</v>
      </c>
      <c r="D79" s="4">
        <v>2.2799999999999998</v>
      </c>
      <c r="E79" s="4">
        <v>4.6500000000000004</v>
      </c>
      <c r="F79" s="4">
        <v>19.079999999999998</v>
      </c>
      <c r="G79" s="5">
        <v>128.4</v>
      </c>
      <c r="H79" s="63"/>
    </row>
    <row r="80" spans="1:8" ht="15" customHeight="1" x14ac:dyDescent="0.25">
      <c r="A80" s="64"/>
      <c r="B80" s="2" t="s">
        <v>49</v>
      </c>
      <c r="C80" s="10">
        <v>130</v>
      </c>
      <c r="D80" s="11">
        <v>13.13</v>
      </c>
      <c r="E80" s="11">
        <v>14.69</v>
      </c>
      <c r="F80" s="11">
        <v>2.34</v>
      </c>
      <c r="G80" s="3">
        <v>193.7</v>
      </c>
      <c r="H80" s="63"/>
    </row>
    <row r="81" spans="1:8" x14ac:dyDescent="0.25">
      <c r="A81" s="64"/>
      <c r="B81" s="2" t="s">
        <v>50</v>
      </c>
      <c r="C81" s="40" t="s">
        <v>51</v>
      </c>
      <c r="D81" s="13">
        <v>8.5</v>
      </c>
      <c r="E81" s="13">
        <v>19.100000000000001</v>
      </c>
      <c r="F81" s="13">
        <v>40</v>
      </c>
      <c r="G81" s="10">
        <v>294</v>
      </c>
      <c r="H81" s="63"/>
    </row>
    <row r="82" spans="1:8" x14ac:dyDescent="0.25">
      <c r="A82" s="64"/>
      <c r="B82" s="12" t="s">
        <v>52</v>
      </c>
      <c r="C82" s="10">
        <v>200</v>
      </c>
      <c r="D82" s="13">
        <v>1.4</v>
      </c>
      <c r="E82" s="13">
        <v>1.2</v>
      </c>
      <c r="F82" s="13">
        <v>11.4</v>
      </c>
      <c r="G82" s="10">
        <v>63</v>
      </c>
      <c r="H82" s="63"/>
    </row>
    <row r="83" spans="1:8" x14ac:dyDescent="0.25">
      <c r="A83" s="64"/>
      <c r="B83" s="9" t="s">
        <v>9</v>
      </c>
      <c r="C83" s="24">
        <v>50</v>
      </c>
      <c r="D83" s="4">
        <v>4</v>
      </c>
      <c r="E83" s="4">
        <v>0.51</v>
      </c>
      <c r="F83" s="4">
        <v>24.47</v>
      </c>
      <c r="G83" s="5">
        <v>118.45</v>
      </c>
      <c r="H83" s="63"/>
    </row>
    <row r="84" spans="1:8" ht="18.75" x14ac:dyDescent="0.25">
      <c r="A84" s="64"/>
      <c r="B84" s="25" t="s">
        <v>10</v>
      </c>
      <c r="C84" s="26">
        <f>SUM(C78:C83)+120</f>
        <v>547.5</v>
      </c>
      <c r="D84" s="27">
        <f>SUM(D78:D83)</f>
        <v>31.009999999999998</v>
      </c>
      <c r="E84" s="27">
        <f>SUM(E78:E83)</f>
        <v>44.65</v>
      </c>
      <c r="F84" s="27">
        <f>SUM(F78:F83)</f>
        <v>98.13</v>
      </c>
      <c r="G84" s="26">
        <f>SUM(G78:G83)</f>
        <v>848.55000000000007</v>
      </c>
      <c r="H84" s="50"/>
    </row>
    <row r="85" spans="1:8" x14ac:dyDescent="0.25">
      <c r="A85" s="64" t="s">
        <v>11</v>
      </c>
      <c r="B85" s="2" t="s">
        <v>6</v>
      </c>
      <c r="C85" s="10">
        <v>150</v>
      </c>
      <c r="D85" s="11">
        <v>1.35</v>
      </c>
      <c r="E85" s="11">
        <v>0.3</v>
      </c>
      <c r="F85" s="11">
        <v>12.15</v>
      </c>
      <c r="G85" s="3">
        <v>54</v>
      </c>
      <c r="H85" s="65">
        <v>182</v>
      </c>
    </row>
    <row r="86" spans="1:8" ht="25.5" x14ac:dyDescent="0.25">
      <c r="A86" s="64"/>
      <c r="B86" s="28" t="s">
        <v>53</v>
      </c>
      <c r="C86" s="10">
        <v>250</v>
      </c>
      <c r="D86" s="11">
        <v>4.5</v>
      </c>
      <c r="E86" s="11">
        <v>6.7</v>
      </c>
      <c r="F86" s="11">
        <v>10.5</v>
      </c>
      <c r="G86" s="3">
        <v>128</v>
      </c>
      <c r="H86" s="65"/>
    </row>
    <row r="87" spans="1:8" ht="15" customHeight="1" x14ac:dyDescent="0.25">
      <c r="A87" s="64"/>
      <c r="B87" s="2" t="s">
        <v>54</v>
      </c>
      <c r="C87" s="10">
        <v>250</v>
      </c>
      <c r="D87" s="13">
        <v>27.49</v>
      </c>
      <c r="E87" s="13">
        <v>28.15</v>
      </c>
      <c r="F87" s="13">
        <v>43.36</v>
      </c>
      <c r="G87" s="10">
        <v>536.66</v>
      </c>
      <c r="H87" s="65"/>
    </row>
    <row r="88" spans="1:8" x14ac:dyDescent="0.25">
      <c r="A88" s="64"/>
      <c r="B88" s="9" t="s">
        <v>55</v>
      </c>
      <c r="C88" s="10">
        <v>200</v>
      </c>
      <c r="D88" s="13">
        <v>0.2</v>
      </c>
      <c r="E88" s="13">
        <v>0.1</v>
      </c>
      <c r="F88" s="13">
        <v>10.7</v>
      </c>
      <c r="G88" s="10">
        <v>44</v>
      </c>
      <c r="H88" s="65"/>
    </row>
    <row r="89" spans="1:8" ht="14.25" customHeight="1" x14ac:dyDescent="0.25">
      <c r="A89" s="64"/>
      <c r="B89" s="9" t="s">
        <v>9</v>
      </c>
      <c r="C89" s="49">
        <v>70</v>
      </c>
      <c r="D89" s="13">
        <v>5.6</v>
      </c>
      <c r="E89" s="13">
        <v>0.71</v>
      </c>
      <c r="F89" s="13">
        <v>34.26</v>
      </c>
      <c r="G89" s="10">
        <v>165.83</v>
      </c>
      <c r="H89" s="65"/>
    </row>
    <row r="90" spans="1:8" ht="15" customHeight="1" x14ac:dyDescent="0.25">
      <c r="A90" s="64"/>
      <c r="B90" s="2" t="s">
        <v>18</v>
      </c>
      <c r="C90" s="49">
        <v>72</v>
      </c>
      <c r="D90" s="13">
        <v>5.04</v>
      </c>
      <c r="E90" s="13">
        <v>0.72</v>
      </c>
      <c r="F90" s="13">
        <v>30.96</v>
      </c>
      <c r="G90" s="10">
        <v>151.19999999999999</v>
      </c>
      <c r="H90" s="65"/>
    </row>
    <row r="91" spans="1:8" ht="18.75" x14ac:dyDescent="0.25">
      <c r="A91" s="64"/>
      <c r="B91" s="25" t="s">
        <v>10</v>
      </c>
      <c r="C91" s="26">
        <f t="shared" ref="C91:G91" si="4">SUM(C85:C90)</f>
        <v>992</v>
      </c>
      <c r="D91" s="27">
        <f t="shared" si="4"/>
        <v>44.18</v>
      </c>
      <c r="E91" s="27">
        <f t="shared" si="4"/>
        <v>36.68</v>
      </c>
      <c r="F91" s="27">
        <f t="shared" si="4"/>
        <v>141.93</v>
      </c>
      <c r="G91" s="26">
        <f t="shared" si="4"/>
        <v>1079.69</v>
      </c>
      <c r="H91" s="50"/>
    </row>
    <row r="92" spans="1:8" x14ac:dyDescent="0.25">
      <c r="A92" s="76" t="s">
        <v>19</v>
      </c>
      <c r="B92" s="2" t="s">
        <v>56</v>
      </c>
      <c r="C92" s="3">
        <v>50</v>
      </c>
      <c r="D92" s="4">
        <v>1.0920000000000001</v>
      </c>
      <c r="E92" s="4">
        <v>5.1239999999999997</v>
      </c>
      <c r="F92" s="4">
        <v>18.564</v>
      </c>
      <c r="G92" s="5">
        <v>124.6</v>
      </c>
      <c r="H92" s="65">
        <v>50</v>
      </c>
    </row>
    <row r="93" spans="1:8" x14ac:dyDescent="0.25">
      <c r="A93" s="77"/>
      <c r="B93" s="12" t="s">
        <v>29</v>
      </c>
      <c r="C93" s="10">
        <v>200</v>
      </c>
      <c r="D93" s="13">
        <v>0.67</v>
      </c>
      <c r="E93" s="13">
        <v>0.27</v>
      </c>
      <c r="F93" s="13">
        <v>18.3</v>
      </c>
      <c r="G93" s="10">
        <v>78</v>
      </c>
      <c r="H93" s="65"/>
    </row>
    <row r="94" spans="1:8" x14ac:dyDescent="0.25">
      <c r="A94" s="78"/>
      <c r="B94" s="25" t="s">
        <v>10</v>
      </c>
      <c r="C94" s="26">
        <f t="shared" ref="C94:G94" si="5">C93+C92</f>
        <v>250</v>
      </c>
      <c r="D94" s="27">
        <f t="shared" si="5"/>
        <v>1.762</v>
      </c>
      <c r="E94" s="27">
        <f t="shared" si="5"/>
        <v>5.3940000000000001</v>
      </c>
      <c r="F94" s="27">
        <f t="shared" si="5"/>
        <v>36.864000000000004</v>
      </c>
      <c r="G94" s="26">
        <f t="shared" si="5"/>
        <v>202.6</v>
      </c>
      <c r="H94" s="26"/>
    </row>
    <row r="95" spans="1:8" x14ac:dyDescent="0.25">
      <c r="A95" s="37"/>
      <c r="B95" s="25" t="s">
        <v>22</v>
      </c>
      <c r="C95" s="3"/>
      <c r="D95" s="27">
        <f>D94+D91+D84</f>
        <v>76.951999999999998</v>
      </c>
      <c r="E95" s="27">
        <f>E94+E91+E84</f>
        <v>86.72399999999999</v>
      </c>
      <c r="F95" s="27">
        <f>F94+F91+F84</f>
        <v>276.92399999999998</v>
      </c>
      <c r="G95" s="26">
        <f>G94+G91+G84</f>
        <v>2130.84</v>
      </c>
      <c r="H95" s="26"/>
    </row>
    <row r="97" spans="1:8" ht="15.75" x14ac:dyDescent="0.25">
      <c r="B97" s="36"/>
      <c r="C97" s="53" t="s">
        <v>57</v>
      </c>
      <c r="D97" s="20"/>
      <c r="E97" s="39"/>
      <c r="F97" s="39"/>
      <c r="G97" s="38"/>
      <c r="H97" s="38"/>
    </row>
    <row r="98" spans="1:8" x14ac:dyDescent="0.25">
      <c r="C98" s="38"/>
      <c r="D98" s="39"/>
      <c r="E98" s="39"/>
      <c r="F98" s="39"/>
      <c r="G98" s="38"/>
      <c r="H98" s="38"/>
    </row>
    <row r="99" spans="1:8" ht="15" customHeight="1" x14ac:dyDescent="0.25">
      <c r="A99" s="68" t="s">
        <v>1</v>
      </c>
      <c r="B99" s="68" t="s">
        <v>2</v>
      </c>
      <c r="C99" s="66" t="s">
        <v>130</v>
      </c>
      <c r="D99" s="67" t="s">
        <v>3</v>
      </c>
      <c r="E99" s="67"/>
      <c r="F99" s="67"/>
      <c r="G99" s="66" t="s">
        <v>131</v>
      </c>
      <c r="H99" s="69" t="s">
        <v>132</v>
      </c>
    </row>
    <row r="100" spans="1:8" x14ac:dyDescent="0.25">
      <c r="A100" s="68"/>
      <c r="B100" s="68"/>
      <c r="C100" s="66"/>
      <c r="D100" s="13" t="s">
        <v>133</v>
      </c>
      <c r="E100" s="13" t="s">
        <v>134</v>
      </c>
      <c r="F100" s="13" t="s">
        <v>135</v>
      </c>
      <c r="G100" s="66"/>
      <c r="H100" s="69"/>
    </row>
    <row r="101" spans="1:8" x14ac:dyDescent="0.25">
      <c r="A101" s="64" t="s">
        <v>4</v>
      </c>
      <c r="B101" s="2" t="s">
        <v>5</v>
      </c>
      <c r="C101" s="10">
        <v>10</v>
      </c>
      <c r="D101" s="13">
        <v>0.08</v>
      </c>
      <c r="E101" s="13">
        <v>7.25</v>
      </c>
      <c r="F101" s="13">
        <v>0.13</v>
      </c>
      <c r="G101" s="10">
        <v>66</v>
      </c>
      <c r="H101" s="63">
        <v>97</v>
      </c>
    </row>
    <row r="102" spans="1:8" x14ac:dyDescent="0.25">
      <c r="A102" s="64"/>
      <c r="B102" s="2" t="s">
        <v>12</v>
      </c>
      <c r="C102" s="10">
        <v>100</v>
      </c>
      <c r="D102" s="13">
        <v>0</v>
      </c>
      <c r="E102" s="13">
        <v>7</v>
      </c>
      <c r="F102" s="13">
        <v>7</v>
      </c>
      <c r="G102" s="10">
        <v>90</v>
      </c>
      <c r="H102" s="63"/>
    </row>
    <row r="103" spans="1:8" ht="15" customHeight="1" x14ac:dyDescent="0.25">
      <c r="A103" s="64"/>
      <c r="B103" s="2" t="s">
        <v>58</v>
      </c>
      <c r="C103" s="10">
        <v>120</v>
      </c>
      <c r="D103" s="13">
        <v>19.586400000000005</v>
      </c>
      <c r="E103" s="13">
        <v>17.286900000000003</v>
      </c>
      <c r="F103" s="13">
        <v>3.9132527999999991</v>
      </c>
      <c r="G103" s="10">
        <v>245.33333333333334</v>
      </c>
      <c r="H103" s="63"/>
    </row>
    <row r="104" spans="1:8" x14ac:dyDescent="0.25">
      <c r="A104" s="64"/>
      <c r="B104" s="2" t="s">
        <v>59</v>
      </c>
      <c r="C104" s="14" t="s">
        <v>16</v>
      </c>
      <c r="D104" s="11">
        <v>6.5</v>
      </c>
      <c r="E104" s="11">
        <v>5.4</v>
      </c>
      <c r="F104" s="11">
        <v>31.68</v>
      </c>
      <c r="G104" s="3">
        <v>202.3</v>
      </c>
      <c r="H104" s="63"/>
    </row>
    <row r="105" spans="1:8" s="7" customFormat="1" x14ac:dyDescent="0.25">
      <c r="A105" s="64"/>
      <c r="B105" s="12" t="s">
        <v>60</v>
      </c>
      <c r="C105" s="10">
        <v>200</v>
      </c>
      <c r="D105" s="13">
        <v>0.2</v>
      </c>
      <c r="E105" s="13">
        <v>0.1</v>
      </c>
      <c r="F105" s="13">
        <v>9.3000000000000007</v>
      </c>
      <c r="G105" s="10">
        <v>38</v>
      </c>
      <c r="H105" s="63"/>
    </row>
    <row r="106" spans="1:8" x14ac:dyDescent="0.25">
      <c r="A106" s="64"/>
      <c r="B106" s="9" t="s">
        <v>9</v>
      </c>
      <c r="C106" s="24">
        <v>50</v>
      </c>
      <c r="D106" s="4">
        <v>4</v>
      </c>
      <c r="E106" s="4">
        <v>0.51</v>
      </c>
      <c r="F106" s="4">
        <v>24.47</v>
      </c>
      <c r="G106" s="5">
        <v>118.45</v>
      </c>
      <c r="H106" s="63"/>
    </row>
    <row r="107" spans="1:8" ht="18.75" x14ac:dyDescent="0.25">
      <c r="A107" s="64"/>
      <c r="B107" s="25" t="s">
        <v>10</v>
      </c>
      <c r="C107" s="26">
        <f>SUM(C101:C106)+190</f>
        <v>670</v>
      </c>
      <c r="D107" s="27">
        <f>SUM(D101:D106)</f>
        <v>30.366400000000002</v>
      </c>
      <c r="E107" s="27">
        <f>SUM(E101:E106)</f>
        <v>37.546900000000001</v>
      </c>
      <c r="F107" s="27">
        <f>SUM(F101:F106)</f>
        <v>76.493252799999993</v>
      </c>
      <c r="G107" s="27">
        <f>SUM(G101:G106)</f>
        <v>760.08333333333348</v>
      </c>
      <c r="H107" s="50"/>
    </row>
    <row r="108" spans="1:8" x14ac:dyDescent="0.25">
      <c r="A108" s="64" t="s">
        <v>11</v>
      </c>
      <c r="B108" s="2" t="s">
        <v>61</v>
      </c>
      <c r="C108" s="10">
        <v>100</v>
      </c>
      <c r="D108" s="13">
        <v>1</v>
      </c>
      <c r="E108" s="13">
        <v>6</v>
      </c>
      <c r="F108" s="13">
        <v>11</v>
      </c>
      <c r="G108" s="10">
        <v>102</v>
      </c>
      <c r="H108" s="63">
        <v>182</v>
      </c>
    </row>
    <row r="109" spans="1:8" ht="25.5" x14ac:dyDescent="0.25">
      <c r="A109" s="64"/>
      <c r="B109" s="28" t="s">
        <v>62</v>
      </c>
      <c r="C109" s="14" t="s">
        <v>63</v>
      </c>
      <c r="D109" s="11">
        <v>11.4</v>
      </c>
      <c r="E109" s="11">
        <v>4.7</v>
      </c>
      <c r="F109" s="11">
        <v>5.3</v>
      </c>
      <c r="G109" s="3">
        <v>109</v>
      </c>
      <c r="H109" s="63"/>
    </row>
    <row r="110" spans="1:8" x14ac:dyDescent="0.25">
      <c r="A110" s="64"/>
      <c r="B110" s="2" t="s">
        <v>64</v>
      </c>
      <c r="C110" s="10">
        <v>250</v>
      </c>
      <c r="D110" s="11">
        <v>29.669642857142865</v>
      </c>
      <c r="E110" s="11">
        <v>30.830357142857142</v>
      </c>
      <c r="F110" s="11">
        <v>35.241071428571431</v>
      </c>
      <c r="G110" s="3">
        <v>521.33928571428567</v>
      </c>
      <c r="H110" s="63"/>
    </row>
    <row r="111" spans="1:8" s="7" customFormat="1" x14ac:dyDescent="0.25">
      <c r="A111" s="64"/>
      <c r="B111" s="2" t="s">
        <v>65</v>
      </c>
      <c r="C111" s="10">
        <v>200</v>
      </c>
      <c r="D111" s="13">
        <v>0.8</v>
      </c>
      <c r="E111" s="13">
        <v>0.05</v>
      </c>
      <c r="F111" s="11">
        <v>22.6</v>
      </c>
      <c r="G111" s="10">
        <v>95</v>
      </c>
      <c r="H111" s="63"/>
    </row>
    <row r="112" spans="1:8" ht="15" customHeight="1" x14ac:dyDescent="0.25">
      <c r="A112" s="64"/>
      <c r="B112" s="9" t="s">
        <v>9</v>
      </c>
      <c r="C112" s="49">
        <v>70</v>
      </c>
      <c r="D112" s="13">
        <v>5.6</v>
      </c>
      <c r="E112" s="13">
        <v>0.71</v>
      </c>
      <c r="F112" s="13">
        <v>34.26</v>
      </c>
      <c r="G112" s="10">
        <v>165.83</v>
      </c>
      <c r="H112" s="63"/>
    </row>
    <row r="113" spans="1:8" x14ac:dyDescent="0.25">
      <c r="A113" s="64"/>
      <c r="B113" s="2" t="s">
        <v>18</v>
      </c>
      <c r="C113" s="49">
        <v>72</v>
      </c>
      <c r="D113" s="13">
        <v>5.04</v>
      </c>
      <c r="E113" s="13">
        <v>0.72</v>
      </c>
      <c r="F113" s="13">
        <v>30.96</v>
      </c>
      <c r="G113" s="10">
        <v>151.19999999999999</v>
      </c>
      <c r="H113" s="63"/>
    </row>
    <row r="114" spans="1:8" ht="18.75" x14ac:dyDescent="0.25">
      <c r="A114" s="64"/>
      <c r="B114" s="25" t="s">
        <v>10</v>
      </c>
      <c r="C114" s="26">
        <f>SUM(C108:C113)+260</f>
        <v>952</v>
      </c>
      <c r="D114" s="27">
        <f>SUM(D108:D113)</f>
        <v>53.509642857142865</v>
      </c>
      <c r="E114" s="27">
        <f>SUM(E108:E113)</f>
        <v>43.010357142857139</v>
      </c>
      <c r="F114" s="27">
        <f>SUM(F108:F113)</f>
        <v>139.36107142857142</v>
      </c>
      <c r="G114" s="26">
        <f>SUM(G108:G113)</f>
        <v>1144.3692857142858</v>
      </c>
      <c r="H114" s="50"/>
    </row>
    <row r="115" spans="1:8" x14ac:dyDescent="0.25">
      <c r="A115" s="76" t="s">
        <v>19</v>
      </c>
      <c r="B115" s="2" t="s">
        <v>6</v>
      </c>
      <c r="C115" s="3">
        <v>100</v>
      </c>
      <c r="D115" s="4">
        <v>0.4</v>
      </c>
      <c r="E115" s="4">
        <v>0.4</v>
      </c>
      <c r="F115" s="4">
        <v>9.8000000000000007</v>
      </c>
      <c r="G115" s="5">
        <v>47</v>
      </c>
      <c r="H115" s="65">
        <v>50</v>
      </c>
    </row>
    <row r="116" spans="1:8" x14ac:dyDescent="0.25">
      <c r="A116" s="77"/>
      <c r="B116" s="2" t="s">
        <v>25</v>
      </c>
      <c r="C116" s="3">
        <v>30</v>
      </c>
      <c r="D116" s="4">
        <v>2.2799999999999998</v>
      </c>
      <c r="E116" s="4">
        <v>4.6500000000000004</v>
      </c>
      <c r="F116" s="4">
        <v>19.079999999999998</v>
      </c>
      <c r="G116" s="5">
        <v>128.4</v>
      </c>
      <c r="H116" s="65"/>
    </row>
    <row r="117" spans="1:8" x14ac:dyDescent="0.25">
      <c r="A117" s="77"/>
      <c r="B117" s="12" t="s">
        <v>66</v>
      </c>
      <c r="C117" s="10">
        <v>200</v>
      </c>
      <c r="D117" s="13">
        <v>0</v>
      </c>
      <c r="E117" s="13">
        <v>0</v>
      </c>
      <c r="F117" s="13">
        <v>15</v>
      </c>
      <c r="G117" s="10">
        <v>30</v>
      </c>
      <c r="H117" s="65"/>
    </row>
    <row r="118" spans="1:8" x14ac:dyDescent="0.25">
      <c r="A118" s="78"/>
      <c r="B118" s="25" t="s">
        <v>10</v>
      </c>
      <c r="C118" s="26">
        <f t="shared" ref="C118:G118" si="6">SUM(C115:C117)</f>
        <v>330</v>
      </c>
      <c r="D118" s="27">
        <f t="shared" si="6"/>
        <v>2.6799999999999997</v>
      </c>
      <c r="E118" s="27">
        <f t="shared" si="6"/>
        <v>5.0500000000000007</v>
      </c>
      <c r="F118" s="27">
        <f t="shared" si="6"/>
        <v>43.879999999999995</v>
      </c>
      <c r="G118" s="26">
        <f t="shared" si="6"/>
        <v>205.4</v>
      </c>
      <c r="H118" s="26"/>
    </row>
    <row r="119" spans="1:8" x14ac:dyDescent="0.25">
      <c r="A119" s="37"/>
      <c r="B119" s="25" t="s">
        <v>22</v>
      </c>
      <c r="C119" s="3"/>
      <c r="D119" s="27">
        <f>D118+D114+D107</f>
        <v>86.55604285714287</v>
      </c>
      <c r="E119" s="27">
        <f>E118+E114+E107</f>
        <v>85.607257142857151</v>
      </c>
      <c r="F119" s="27">
        <f>F118+F114+F107</f>
        <v>259.73432422857138</v>
      </c>
      <c r="G119" s="26">
        <f>G118+G114+G107</f>
        <v>2109.8526190476196</v>
      </c>
      <c r="H119" s="26"/>
    </row>
    <row r="120" spans="1:8" x14ac:dyDescent="0.25">
      <c r="A120" s="42"/>
      <c r="B120" s="43"/>
      <c r="C120" s="44"/>
      <c r="D120" s="45"/>
      <c r="E120" s="45"/>
      <c r="F120" s="45"/>
      <c r="G120" s="46"/>
      <c r="H120" s="46"/>
    </row>
    <row r="121" spans="1:8" ht="15.75" x14ac:dyDescent="0.25">
      <c r="B121" s="19"/>
      <c r="C121" s="53" t="s">
        <v>67</v>
      </c>
      <c r="D121" s="20"/>
      <c r="E121" s="39"/>
      <c r="F121" s="39"/>
      <c r="G121" s="38"/>
      <c r="H121" s="38"/>
    </row>
    <row r="122" spans="1:8" ht="15.75" x14ac:dyDescent="0.25">
      <c r="B122" s="19"/>
      <c r="C122" s="53"/>
      <c r="D122" s="20"/>
      <c r="E122" s="39"/>
      <c r="F122" s="39"/>
      <c r="G122" s="38"/>
      <c r="H122" s="38"/>
    </row>
    <row r="123" spans="1:8" ht="15.75" x14ac:dyDescent="0.25">
      <c r="B123" s="36"/>
      <c r="C123" s="53" t="s">
        <v>0</v>
      </c>
      <c r="D123" s="20"/>
      <c r="E123" s="39"/>
      <c r="F123" s="39"/>
      <c r="G123" s="38"/>
      <c r="H123" s="38"/>
    </row>
    <row r="124" spans="1:8" x14ac:dyDescent="0.25">
      <c r="C124" s="38"/>
      <c r="D124" s="39"/>
      <c r="E124" s="39"/>
      <c r="F124" s="39"/>
      <c r="G124" s="38"/>
      <c r="H124" s="38"/>
    </row>
    <row r="125" spans="1:8" ht="15" customHeight="1" x14ac:dyDescent="0.25">
      <c r="A125" s="68" t="s">
        <v>1</v>
      </c>
      <c r="B125" s="68" t="s">
        <v>2</v>
      </c>
      <c r="C125" s="66" t="s">
        <v>130</v>
      </c>
      <c r="D125" s="67" t="s">
        <v>3</v>
      </c>
      <c r="E125" s="67"/>
      <c r="F125" s="67"/>
      <c r="G125" s="66" t="s">
        <v>131</v>
      </c>
      <c r="H125" s="69" t="s">
        <v>132</v>
      </c>
    </row>
    <row r="126" spans="1:8" x14ac:dyDescent="0.25">
      <c r="A126" s="68"/>
      <c r="B126" s="68"/>
      <c r="C126" s="66"/>
      <c r="D126" s="13" t="s">
        <v>133</v>
      </c>
      <c r="E126" s="13" t="s">
        <v>134</v>
      </c>
      <c r="F126" s="13" t="s">
        <v>135</v>
      </c>
      <c r="G126" s="66"/>
      <c r="H126" s="69"/>
    </row>
    <row r="127" spans="1:8" ht="15" customHeight="1" x14ac:dyDescent="0.25">
      <c r="A127" s="64" t="s">
        <v>4</v>
      </c>
      <c r="B127" s="2" t="s">
        <v>48</v>
      </c>
      <c r="C127" s="10">
        <v>17.5</v>
      </c>
      <c r="D127" s="13">
        <v>1.7</v>
      </c>
      <c r="E127" s="13">
        <v>4.5</v>
      </c>
      <c r="F127" s="13">
        <v>0.84</v>
      </c>
      <c r="G127" s="10">
        <v>51</v>
      </c>
      <c r="H127" s="63">
        <v>97</v>
      </c>
    </row>
    <row r="128" spans="1:8" ht="15" customHeight="1" x14ac:dyDescent="0.25">
      <c r="A128" s="64"/>
      <c r="B128" s="2" t="s">
        <v>25</v>
      </c>
      <c r="C128" s="10">
        <v>40</v>
      </c>
      <c r="D128" s="4">
        <v>3.04</v>
      </c>
      <c r="E128" s="4">
        <v>6.2</v>
      </c>
      <c r="F128" s="4">
        <v>25.44</v>
      </c>
      <c r="G128" s="5">
        <v>171.2</v>
      </c>
      <c r="H128" s="63"/>
    </row>
    <row r="129" spans="1:8" x14ac:dyDescent="0.25">
      <c r="A129" s="64"/>
      <c r="B129" s="2" t="s">
        <v>68</v>
      </c>
      <c r="C129" s="14" t="s">
        <v>28</v>
      </c>
      <c r="D129" s="13">
        <v>6.1</v>
      </c>
      <c r="E129" s="13">
        <v>10.7</v>
      </c>
      <c r="F129" s="13">
        <v>32.4</v>
      </c>
      <c r="G129" s="10">
        <v>251</v>
      </c>
      <c r="H129" s="63"/>
    </row>
    <row r="130" spans="1:8" x14ac:dyDescent="0.25">
      <c r="A130" s="64"/>
      <c r="B130" s="12" t="s">
        <v>40</v>
      </c>
      <c r="C130" s="14" t="s">
        <v>41</v>
      </c>
      <c r="D130" s="13">
        <v>0.3</v>
      </c>
      <c r="E130" s="13">
        <v>0.1</v>
      </c>
      <c r="F130" s="13">
        <v>9.5</v>
      </c>
      <c r="G130" s="10">
        <v>40</v>
      </c>
      <c r="H130" s="63"/>
    </row>
    <row r="131" spans="1:8" x14ac:dyDescent="0.25">
      <c r="A131" s="64"/>
      <c r="B131" s="9" t="s">
        <v>9</v>
      </c>
      <c r="C131" s="24">
        <v>50</v>
      </c>
      <c r="D131" s="4">
        <v>4</v>
      </c>
      <c r="E131" s="4">
        <v>0.51</v>
      </c>
      <c r="F131" s="4">
        <v>24.47</v>
      </c>
      <c r="G131" s="5">
        <v>118.45</v>
      </c>
      <c r="H131" s="63"/>
    </row>
    <row r="132" spans="1:8" ht="18.75" x14ac:dyDescent="0.25">
      <c r="A132" s="64"/>
      <c r="B132" s="25" t="s">
        <v>10</v>
      </c>
      <c r="C132" s="26">
        <f>SUM(C127:C131)+210+207</f>
        <v>524.5</v>
      </c>
      <c r="D132" s="27">
        <f>SUM(D127:D131)</f>
        <v>15.14</v>
      </c>
      <c r="E132" s="27">
        <f>SUM(E127:E131)</f>
        <v>22.01</v>
      </c>
      <c r="F132" s="27">
        <f>SUM(F127:F131)</f>
        <v>92.65</v>
      </c>
      <c r="G132" s="26">
        <f>SUM(G127:G131)</f>
        <v>631.65000000000009</v>
      </c>
      <c r="H132" s="50"/>
    </row>
    <row r="133" spans="1:8" x14ac:dyDescent="0.25">
      <c r="A133" s="64" t="s">
        <v>11</v>
      </c>
      <c r="B133" s="2" t="s">
        <v>69</v>
      </c>
      <c r="C133" s="10">
        <v>100</v>
      </c>
      <c r="D133" s="13">
        <v>1.57</v>
      </c>
      <c r="E133" s="13">
        <v>5.08</v>
      </c>
      <c r="F133" s="13">
        <v>9.44</v>
      </c>
      <c r="G133" s="10">
        <v>89.8</v>
      </c>
      <c r="H133" s="63">
        <v>182</v>
      </c>
    </row>
    <row r="134" spans="1:8" ht="25.5" x14ac:dyDescent="0.25">
      <c r="A134" s="64"/>
      <c r="B134" s="2" t="s">
        <v>70</v>
      </c>
      <c r="C134" s="10">
        <v>250</v>
      </c>
      <c r="D134" s="11">
        <v>4.8</v>
      </c>
      <c r="E134" s="11">
        <v>8.1</v>
      </c>
      <c r="F134" s="11">
        <v>11.1</v>
      </c>
      <c r="G134" s="3">
        <v>144</v>
      </c>
      <c r="H134" s="63"/>
    </row>
    <row r="135" spans="1:8" x14ac:dyDescent="0.25">
      <c r="A135" s="64"/>
      <c r="B135" s="9" t="s">
        <v>71</v>
      </c>
      <c r="C135" s="10">
        <v>120</v>
      </c>
      <c r="D135" s="11">
        <v>20.488114285714286</v>
      </c>
      <c r="E135" s="11">
        <v>15.104914285714287</v>
      </c>
      <c r="F135" s="11">
        <v>13.616228571428573</v>
      </c>
      <c r="G135" s="3">
        <v>269.09142857142859</v>
      </c>
      <c r="H135" s="63"/>
    </row>
    <row r="136" spans="1:8" x14ac:dyDescent="0.25">
      <c r="A136" s="64"/>
      <c r="B136" s="9" t="s">
        <v>72</v>
      </c>
      <c r="C136" s="10">
        <v>180</v>
      </c>
      <c r="D136" s="13">
        <v>7.8479999999999999</v>
      </c>
      <c r="E136" s="13">
        <v>9.6615000000000002</v>
      </c>
      <c r="F136" s="13">
        <v>63.961199999999991</v>
      </c>
      <c r="G136" s="10">
        <v>374.96700000000004</v>
      </c>
      <c r="H136" s="63"/>
    </row>
    <row r="137" spans="1:8" x14ac:dyDescent="0.25">
      <c r="A137" s="64"/>
      <c r="B137" s="12" t="s">
        <v>73</v>
      </c>
      <c r="C137" s="10">
        <v>200</v>
      </c>
      <c r="D137" s="13">
        <v>0.5</v>
      </c>
      <c r="E137" s="13">
        <v>0.2</v>
      </c>
      <c r="F137" s="13">
        <v>15.6</v>
      </c>
      <c r="G137" s="10">
        <v>67</v>
      </c>
      <c r="H137" s="63"/>
    </row>
    <row r="138" spans="1:8" x14ac:dyDescent="0.25">
      <c r="A138" s="64"/>
      <c r="B138" s="9" t="s">
        <v>9</v>
      </c>
      <c r="C138" s="49">
        <v>70</v>
      </c>
      <c r="D138" s="13">
        <v>5.6</v>
      </c>
      <c r="E138" s="13">
        <v>0.71</v>
      </c>
      <c r="F138" s="13">
        <v>34.26</v>
      </c>
      <c r="G138" s="10">
        <v>165.83</v>
      </c>
      <c r="H138" s="63"/>
    </row>
    <row r="139" spans="1:8" x14ac:dyDescent="0.25">
      <c r="A139" s="64"/>
      <c r="B139" s="2" t="s">
        <v>18</v>
      </c>
      <c r="C139" s="49">
        <v>72</v>
      </c>
      <c r="D139" s="13">
        <v>5.04</v>
      </c>
      <c r="E139" s="13">
        <v>0.72</v>
      </c>
      <c r="F139" s="13">
        <v>30.96</v>
      </c>
      <c r="G139" s="10">
        <v>151.19999999999999</v>
      </c>
      <c r="H139" s="63"/>
    </row>
    <row r="140" spans="1:8" ht="18.75" x14ac:dyDescent="0.25">
      <c r="A140" s="64"/>
      <c r="B140" s="25" t="s">
        <v>10</v>
      </c>
      <c r="C140" s="26">
        <f t="shared" ref="C140:G140" si="7">SUM(C133:C139)</f>
        <v>992</v>
      </c>
      <c r="D140" s="27">
        <f t="shared" si="7"/>
        <v>45.846114285714286</v>
      </c>
      <c r="E140" s="27">
        <f t="shared" si="7"/>
        <v>39.576414285714286</v>
      </c>
      <c r="F140" s="27">
        <f t="shared" si="7"/>
        <v>178.93742857142857</v>
      </c>
      <c r="G140" s="26">
        <f t="shared" si="7"/>
        <v>1261.8884285714287</v>
      </c>
      <c r="H140" s="50"/>
    </row>
    <row r="141" spans="1:8" x14ac:dyDescent="0.25">
      <c r="A141" s="64" t="s">
        <v>19</v>
      </c>
      <c r="B141" s="2" t="s">
        <v>74</v>
      </c>
      <c r="C141" s="3">
        <v>80</v>
      </c>
      <c r="D141" s="4">
        <v>11.102400000000001</v>
      </c>
      <c r="E141" s="4">
        <v>6.9851999999999999</v>
      </c>
      <c r="F141" s="4">
        <v>23.716999999999999</v>
      </c>
      <c r="G141" s="5">
        <v>205.03200000000001</v>
      </c>
      <c r="H141" s="65">
        <v>50</v>
      </c>
    </row>
    <row r="142" spans="1:8" x14ac:dyDescent="0.25">
      <c r="A142" s="64"/>
      <c r="B142" s="12" t="s">
        <v>17</v>
      </c>
      <c r="C142" s="10">
        <v>200</v>
      </c>
      <c r="D142" s="13">
        <v>1</v>
      </c>
      <c r="E142" s="13">
        <v>0.2</v>
      </c>
      <c r="F142" s="13">
        <v>20.2</v>
      </c>
      <c r="G142" s="10">
        <v>86</v>
      </c>
      <c r="H142" s="65"/>
    </row>
    <row r="143" spans="1:8" x14ac:dyDescent="0.25">
      <c r="A143" s="64"/>
      <c r="B143" s="25" t="s">
        <v>10</v>
      </c>
      <c r="C143" s="26">
        <f t="shared" ref="C143:G143" si="8">SUM(C141:C142)</f>
        <v>280</v>
      </c>
      <c r="D143" s="27">
        <f t="shared" si="8"/>
        <v>12.102400000000001</v>
      </c>
      <c r="E143" s="27">
        <f t="shared" si="8"/>
        <v>7.1852</v>
      </c>
      <c r="F143" s="27">
        <f t="shared" si="8"/>
        <v>43.917000000000002</v>
      </c>
      <c r="G143" s="26">
        <f t="shared" si="8"/>
        <v>291.03200000000004</v>
      </c>
      <c r="H143" s="26"/>
    </row>
    <row r="144" spans="1:8" x14ac:dyDescent="0.25">
      <c r="A144" s="37"/>
      <c r="B144" s="25" t="s">
        <v>22</v>
      </c>
      <c r="C144" s="3"/>
      <c r="D144" s="27">
        <f>D132+D140+D143</f>
        <v>73.088514285714282</v>
      </c>
      <c r="E144" s="27">
        <f>E132+E140+E143</f>
        <v>68.771614285714278</v>
      </c>
      <c r="F144" s="27">
        <f>F132+F140+F143</f>
        <v>315.50442857142855</v>
      </c>
      <c r="G144" s="26">
        <f>G132+G140+G143</f>
        <v>2184.5704285714287</v>
      </c>
      <c r="H144" s="26"/>
    </row>
    <row r="145" spans="1:8" x14ac:dyDescent="0.25">
      <c r="C145" s="38"/>
      <c r="D145" s="39"/>
      <c r="E145" s="39"/>
      <c r="F145" s="39"/>
      <c r="G145" s="38"/>
      <c r="H145" s="52"/>
    </row>
    <row r="146" spans="1:8" ht="15.75" x14ac:dyDescent="0.25">
      <c r="B146" s="36"/>
      <c r="C146" s="53" t="s">
        <v>23</v>
      </c>
      <c r="D146" s="20"/>
      <c r="E146" s="39"/>
      <c r="F146" s="39"/>
      <c r="G146" s="38"/>
      <c r="H146" s="38"/>
    </row>
    <row r="147" spans="1:8" x14ac:dyDescent="0.25">
      <c r="C147" s="38"/>
      <c r="D147" s="39"/>
      <c r="E147" s="39"/>
      <c r="F147" s="39"/>
      <c r="G147" s="38"/>
      <c r="H147" s="38"/>
    </row>
    <row r="148" spans="1:8" ht="15" customHeight="1" x14ac:dyDescent="0.25">
      <c r="A148" s="68" t="s">
        <v>1</v>
      </c>
      <c r="B148" s="68" t="s">
        <v>2</v>
      </c>
      <c r="C148" s="66" t="s">
        <v>130</v>
      </c>
      <c r="D148" s="67" t="s">
        <v>3</v>
      </c>
      <c r="E148" s="67"/>
      <c r="F148" s="67"/>
      <c r="G148" s="66" t="s">
        <v>131</v>
      </c>
      <c r="H148" s="69" t="s">
        <v>132</v>
      </c>
    </row>
    <row r="149" spans="1:8" ht="15" customHeight="1" x14ac:dyDescent="0.25">
      <c r="A149" s="68"/>
      <c r="B149" s="68"/>
      <c r="C149" s="66"/>
      <c r="D149" s="13" t="s">
        <v>133</v>
      </c>
      <c r="E149" s="13" t="s">
        <v>134</v>
      </c>
      <c r="F149" s="13" t="s">
        <v>135</v>
      </c>
      <c r="G149" s="66"/>
      <c r="H149" s="69"/>
    </row>
    <row r="150" spans="1:8" x14ac:dyDescent="0.25">
      <c r="A150" s="64" t="s">
        <v>4</v>
      </c>
      <c r="B150" s="2" t="s">
        <v>6</v>
      </c>
      <c r="C150" s="10">
        <v>150</v>
      </c>
      <c r="D150" s="13">
        <v>0.6</v>
      </c>
      <c r="E150" s="13">
        <v>0.6</v>
      </c>
      <c r="F150" s="13">
        <v>14.7</v>
      </c>
      <c r="G150" s="10">
        <v>70.5</v>
      </c>
      <c r="H150" s="63">
        <v>97</v>
      </c>
    </row>
    <row r="151" spans="1:8" ht="15" customHeight="1" x14ac:dyDescent="0.25">
      <c r="A151" s="64"/>
      <c r="B151" s="2" t="s">
        <v>5</v>
      </c>
      <c r="C151" s="10">
        <v>10</v>
      </c>
      <c r="D151" s="13">
        <v>0.08</v>
      </c>
      <c r="E151" s="13">
        <v>7.25</v>
      </c>
      <c r="F151" s="13">
        <v>0.13</v>
      </c>
      <c r="G151" s="10">
        <v>66</v>
      </c>
      <c r="H151" s="63"/>
    </row>
    <row r="152" spans="1:8" ht="15.75" customHeight="1" x14ac:dyDescent="0.25">
      <c r="A152" s="64"/>
      <c r="B152" s="2" t="s">
        <v>75</v>
      </c>
      <c r="C152" s="14" t="s">
        <v>39</v>
      </c>
      <c r="D152" s="11">
        <v>31.644000000000002</v>
      </c>
      <c r="E152" s="11">
        <v>42.144000000000005</v>
      </c>
      <c r="F152" s="11">
        <v>30.600000000000005</v>
      </c>
      <c r="G152" s="3">
        <v>525.84000000000015</v>
      </c>
      <c r="H152" s="63"/>
    </row>
    <row r="153" spans="1:8" x14ac:dyDescent="0.25">
      <c r="A153" s="64"/>
      <c r="B153" s="12" t="s">
        <v>106</v>
      </c>
      <c r="C153" s="61">
        <v>200</v>
      </c>
      <c r="D153" s="62">
        <v>4.08</v>
      </c>
      <c r="E153" s="62">
        <v>3.54</v>
      </c>
      <c r="F153" s="62">
        <v>17.579999999999998</v>
      </c>
      <c r="G153" s="61">
        <v>118.6</v>
      </c>
      <c r="H153" s="63"/>
    </row>
    <row r="154" spans="1:8" x14ac:dyDescent="0.25">
      <c r="A154" s="64"/>
      <c r="B154" s="12" t="s">
        <v>9</v>
      </c>
      <c r="C154" s="24">
        <v>50</v>
      </c>
      <c r="D154" s="4">
        <v>4</v>
      </c>
      <c r="E154" s="4">
        <v>0.51</v>
      </c>
      <c r="F154" s="4">
        <v>24.47</v>
      </c>
      <c r="G154" s="5">
        <v>118.45</v>
      </c>
      <c r="H154" s="63"/>
    </row>
    <row r="155" spans="1:8" ht="18.75" x14ac:dyDescent="0.25">
      <c r="A155" s="64"/>
      <c r="B155" s="25" t="s">
        <v>10</v>
      </c>
      <c r="C155" s="26">
        <f>SUM(C150:C154)+210</f>
        <v>620</v>
      </c>
      <c r="D155" s="27">
        <f>SUM(D150:D154)</f>
        <v>40.404000000000003</v>
      </c>
      <c r="E155" s="27">
        <f>SUM(E150:E154)</f>
        <v>54.044000000000004</v>
      </c>
      <c r="F155" s="27">
        <f>SUM(F150:F154)</f>
        <v>87.48</v>
      </c>
      <c r="G155" s="26">
        <f>SUM(G150:G154)</f>
        <v>899.39000000000021</v>
      </c>
      <c r="H155" s="50"/>
    </row>
    <row r="156" spans="1:8" x14ac:dyDescent="0.25">
      <c r="A156" s="64" t="s">
        <v>11</v>
      </c>
      <c r="B156" s="2" t="s">
        <v>76</v>
      </c>
      <c r="C156" s="10">
        <v>100</v>
      </c>
      <c r="D156" s="13">
        <v>1.4</v>
      </c>
      <c r="E156" s="13">
        <v>6</v>
      </c>
      <c r="F156" s="13">
        <v>8.3000000000000007</v>
      </c>
      <c r="G156" s="10">
        <v>93</v>
      </c>
      <c r="H156" s="63">
        <v>182</v>
      </c>
    </row>
    <row r="157" spans="1:8" x14ac:dyDescent="0.25">
      <c r="A157" s="64"/>
      <c r="B157" s="28" t="s">
        <v>77</v>
      </c>
      <c r="C157" s="10">
        <v>250</v>
      </c>
      <c r="D157" s="11">
        <v>4.9000000000000004</v>
      </c>
      <c r="E157" s="11">
        <v>6.9</v>
      </c>
      <c r="F157" s="11">
        <v>17.399999999999999</v>
      </c>
      <c r="G157" s="3">
        <v>151</v>
      </c>
      <c r="H157" s="63"/>
    </row>
    <row r="158" spans="1:8" x14ac:dyDescent="0.25">
      <c r="A158" s="64"/>
      <c r="B158" s="2" t="s">
        <v>78</v>
      </c>
      <c r="C158" s="10">
        <v>120</v>
      </c>
      <c r="D158" s="13">
        <v>14.141500000000001</v>
      </c>
      <c r="E158" s="13">
        <v>16.169499999999999</v>
      </c>
      <c r="F158" s="13">
        <v>3.0219999999999998</v>
      </c>
      <c r="G158" s="10">
        <v>214.33999999999997</v>
      </c>
      <c r="H158" s="63"/>
    </row>
    <row r="159" spans="1:8" s="7" customFormat="1" x14ac:dyDescent="0.25">
      <c r="A159" s="64"/>
      <c r="B159" s="2" t="s">
        <v>59</v>
      </c>
      <c r="C159" s="14" t="s">
        <v>16</v>
      </c>
      <c r="D159" s="11">
        <v>6.5</v>
      </c>
      <c r="E159" s="11">
        <v>5.4</v>
      </c>
      <c r="F159" s="11">
        <v>31.68</v>
      </c>
      <c r="G159" s="3">
        <v>202.3</v>
      </c>
      <c r="H159" s="63"/>
    </row>
    <row r="160" spans="1:8" x14ac:dyDescent="0.25">
      <c r="A160" s="64"/>
      <c r="B160" s="12" t="s">
        <v>79</v>
      </c>
      <c r="C160" s="10">
        <v>200</v>
      </c>
      <c r="D160" s="13">
        <v>0</v>
      </c>
      <c r="E160" s="13">
        <v>0</v>
      </c>
      <c r="F160" s="13">
        <v>15</v>
      </c>
      <c r="G160" s="10">
        <v>30</v>
      </c>
      <c r="H160" s="63"/>
    </row>
    <row r="161" spans="1:8" x14ac:dyDescent="0.25">
      <c r="A161" s="64"/>
      <c r="B161" s="9" t="s">
        <v>9</v>
      </c>
      <c r="C161" s="49">
        <v>70</v>
      </c>
      <c r="D161" s="13">
        <v>5.6</v>
      </c>
      <c r="E161" s="13">
        <v>0.71</v>
      </c>
      <c r="F161" s="13">
        <v>34.26</v>
      </c>
      <c r="G161" s="10">
        <v>165.83</v>
      </c>
      <c r="H161" s="63"/>
    </row>
    <row r="162" spans="1:8" x14ac:dyDescent="0.25">
      <c r="A162" s="64"/>
      <c r="B162" s="2" t="s">
        <v>18</v>
      </c>
      <c r="C162" s="49">
        <v>72</v>
      </c>
      <c r="D162" s="13">
        <v>5.04</v>
      </c>
      <c r="E162" s="13">
        <v>0.72</v>
      </c>
      <c r="F162" s="13">
        <v>30.96</v>
      </c>
      <c r="G162" s="10">
        <v>151.19999999999999</v>
      </c>
      <c r="H162" s="63"/>
    </row>
    <row r="163" spans="1:8" ht="18.75" x14ac:dyDescent="0.25">
      <c r="A163" s="64"/>
      <c r="B163" s="25" t="s">
        <v>10</v>
      </c>
      <c r="C163" s="26">
        <f>SUM(C156:C162)+190</f>
        <v>1002</v>
      </c>
      <c r="D163" s="27">
        <f>SUM(D156:D162)</f>
        <v>37.581499999999998</v>
      </c>
      <c r="E163" s="27">
        <f>SUM(E156:E162)</f>
        <v>35.899499999999996</v>
      </c>
      <c r="F163" s="27">
        <f>SUM(F156:F162)</f>
        <v>140.62200000000001</v>
      </c>
      <c r="G163" s="26">
        <f>SUM(G156:G162)</f>
        <v>1007.6700000000001</v>
      </c>
      <c r="H163" s="50"/>
    </row>
    <row r="164" spans="1:8" x14ac:dyDescent="0.25">
      <c r="A164" s="64" t="s">
        <v>19</v>
      </c>
      <c r="B164" s="2" t="s">
        <v>56</v>
      </c>
      <c r="C164" s="3">
        <v>50</v>
      </c>
      <c r="D164" s="4">
        <v>1.0920000000000001</v>
      </c>
      <c r="E164" s="4">
        <v>5.1239999999999997</v>
      </c>
      <c r="F164" s="4">
        <v>18.564</v>
      </c>
      <c r="G164" s="5">
        <v>124.6</v>
      </c>
      <c r="H164" s="65">
        <v>50</v>
      </c>
    </row>
    <row r="165" spans="1:8" x14ac:dyDescent="0.25">
      <c r="A165" s="64"/>
      <c r="B165" s="12" t="s">
        <v>21</v>
      </c>
      <c r="C165" s="10">
        <v>200</v>
      </c>
      <c r="D165" s="13">
        <v>0.2</v>
      </c>
      <c r="E165" s="13">
        <v>0.1</v>
      </c>
      <c r="F165" s="13">
        <v>9.3000000000000007</v>
      </c>
      <c r="G165" s="10">
        <v>38</v>
      </c>
      <c r="H165" s="65"/>
    </row>
    <row r="166" spans="1:8" x14ac:dyDescent="0.25">
      <c r="A166" s="64"/>
      <c r="B166" s="25" t="s">
        <v>10</v>
      </c>
      <c r="C166" s="26">
        <f t="shared" ref="C166:G166" si="9">SUM(C164:C165)</f>
        <v>250</v>
      </c>
      <c r="D166" s="27">
        <f t="shared" si="9"/>
        <v>1.292</v>
      </c>
      <c r="E166" s="27">
        <f t="shared" si="9"/>
        <v>5.2239999999999993</v>
      </c>
      <c r="F166" s="27">
        <f t="shared" si="9"/>
        <v>27.864000000000001</v>
      </c>
      <c r="G166" s="26">
        <f t="shared" si="9"/>
        <v>162.6</v>
      </c>
      <c r="H166" s="26"/>
    </row>
    <row r="167" spans="1:8" x14ac:dyDescent="0.25">
      <c r="A167" s="37"/>
      <c r="B167" s="25" t="s">
        <v>22</v>
      </c>
      <c r="C167" s="3"/>
      <c r="D167" s="27">
        <f>D155+D163+D166</f>
        <v>79.277500000000003</v>
      </c>
      <c r="E167" s="27">
        <f>E155+E163+E166</f>
        <v>95.167500000000004</v>
      </c>
      <c r="F167" s="27">
        <f>F155+F163+F166</f>
        <v>255.96600000000004</v>
      </c>
      <c r="G167" s="26">
        <f>G155+G163+G166</f>
        <v>2069.6600000000003</v>
      </c>
      <c r="H167" s="26"/>
    </row>
    <row r="168" spans="1:8" ht="15" customHeight="1" x14ac:dyDescent="0.25">
      <c r="C168" s="38"/>
      <c r="D168" s="39"/>
      <c r="E168" s="39"/>
      <c r="F168" s="39"/>
      <c r="G168" s="38"/>
      <c r="H168" s="38"/>
    </row>
    <row r="169" spans="1:8" ht="15.75" customHeight="1" x14ac:dyDescent="0.25">
      <c r="B169" s="36"/>
      <c r="C169" s="53" t="s">
        <v>37</v>
      </c>
      <c r="D169" s="20"/>
      <c r="E169" s="39"/>
      <c r="F169" s="39"/>
      <c r="G169" s="38"/>
      <c r="H169" s="38"/>
    </row>
    <row r="170" spans="1:8" x14ac:dyDescent="0.25">
      <c r="C170" s="38"/>
      <c r="D170" s="39"/>
      <c r="E170" s="39"/>
      <c r="F170" s="39"/>
      <c r="G170" s="38"/>
      <c r="H170" s="38"/>
    </row>
    <row r="171" spans="1:8" ht="15" customHeight="1" x14ac:dyDescent="0.25">
      <c r="A171" s="68" t="s">
        <v>1</v>
      </c>
      <c r="B171" s="68" t="s">
        <v>2</v>
      </c>
      <c r="C171" s="66" t="s">
        <v>130</v>
      </c>
      <c r="D171" s="67" t="s">
        <v>3</v>
      </c>
      <c r="E171" s="67"/>
      <c r="F171" s="67"/>
      <c r="G171" s="66" t="s">
        <v>131</v>
      </c>
      <c r="H171" s="69" t="s">
        <v>132</v>
      </c>
    </row>
    <row r="172" spans="1:8" x14ac:dyDescent="0.25">
      <c r="A172" s="68"/>
      <c r="B172" s="68"/>
      <c r="C172" s="66"/>
      <c r="D172" s="13" t="s">
        <v>133</v>
      </c>
      <c r="E172" s="13" t="s">
        <v>134</v>
      </c>
      <c r="F172" s="13" t="s">
        <v>135</v>
      </c>
      <c r="G172" s="66"/>
      <c r="H172" s="69"/>
    </row>
    <row r="173" spans="1:8" x14ac:dyDescent="0.25">
      <c r="A173" s="64" t="s">
        <v>4</v>
      </c>
      <c r="B173" s="2" t="s">
        <v>5</v>
      </c>
      <c r="C173" s="10">
        <v>10</v>
      </c>
      <c r="D173" s="13">
        <v>0.08</v>
      </c>
      <c r="E173" s="13">
        <v>7.25</v>
      </c>
      <c r="F173" s="13">
        <v>0.13</v>
      </c>
      <c r="G173" s="10">
        <v>66</v>
      </c>
      <c r="H173" s="63">
        <v>97</v>
      </c>
    </row>
    <row r="174" spans="1:8" x14ac:dyDescent="0.25">
      <c r="A174" s="64"/>
      <c r="B174" s="2" t="s">
        <v>12</v>
      </c>
      <c r="C174" s="10">
        <v>100</v>
      </c>
      <c r="D174" s="13">
        <v>0</v>
      </c>
      <c r="E174" s="13">
        <v>7</v>
      </c>
      <c r="F174" s="13">
        <v>7</v>
      </c>
      <c r="G174" s="10">
        <v>90</v>
      </c>
      <c r="H174" s="63"/>
    </row>
    <row r="175" spans="1:8" ht="15" customHeight="1" x14ac:dyDescent="0.25">
      <c r="A175" s="64"/>
      <c r="B175" s="2" t="s">
        <v>80</v>
      </c>
      <c r="C175" s="10">
        <v>120</v>
      </c>
      <c r="D175" s="11">
        <v>17.64</v>
      </c>
      <c r="E175" s="11">
        <v>16.920000000000002</v>
      </c>
      <c r="F175" s="11">
        <v>17.16</v>
      </c>
      <c r="G175" s="3">
        <v>286.8</v>
      </c>
      <c r="H175" s="63"/>
    </row>
    <row r="176" spans="1:8" x14ac:dyDescent="0.25">
      <c r="A176" s="64"/>
      <c r="B176" s="2" t="s">
        <v>33</v>
      </c>
      <c r="C176" s="14" t="s">
        <v>34</v>
      </c>
      <c r="D176" s="13">
        <v>10.82</v>
      </c>
      <c r="E176" s="13">
        <v>6.49</v>
      </c>
      <c r="F176" s="13">
        <v>48.74</v>
      </c>
      <c r="G176" s="10">
        <v>296.32</v>
      </c>
      <c r="H176" s="63"/>
    </row>
    <row r="177" spans="1:8" x14ac:dyDescent="0.25">
      <c r="A177" s="64"/>
      <c r="B177" s="12" t="s">
        <v>29</v>
      </c>
      <c r="C177" s="10">
        <v>200</v>
      </c>
      <c r="D177" s="13">
        <v>0.67</v>
      </c>
      <c r="E177" s="13">
        <v>0.27</v>
      </c>
      <c r="F177" s="13">
        <v>18.3</v>
      </c>
      <c r="G177" s="10">
        <v>78</v>
      </c>
      <c r="H177" s="63"/>
    </row>
    <row r="178" spans="1:8" x14ac:dyDescent="0.25">
      <c r="A178" s="64"/>
      <c r="B178" s="9" t="s">
        <v>9</v>
      </c>
      <c r="C178" s="24">
        <v>50</v>
      </c>
      <c r="D178" s="4">
        <v>4</v>
      </c>
      <c r="E178" s="4">
        <v>0.51</v>
      </c>
      <c r="F178" s="4">
        <v>24.47</v>
      </c>
      <c r="G178" s="5">
        <v>118.45</v>
      </c>
      <c r="H178" s="63"/>
    </row>
    <row r="179" spans="1:8" ht="18.75" x14ac:dyDescent="0.25">
      <c r="A179" s="64"/>
      <c r="B179" s="25" t="s">
        <v>10</v>
      </c>
      <c r="C179" s="26">
        <f>SUM(C173:C178)+186</f>
        <v>666</v>
      </c>
      <c r="D179" s="27">
        <f>SUM(D173:D178)</f>
        <v>33.21</v>
      </c>
      <c r="E179" s="27">
        <f>SUM(E173:E178)</f>
        <v>38.440000000000005</v>
      </c>
      <c r="F179" s="27">
        <f>SUM(F173:F178)</f>
        <v>115.8</v>
      </c>
      <c r="G179" s="26">
        <f>SUM(G173:G178)</f>
        <v>935.57</v>
      </c>
      <c r="H179" s="50"/>
    </row>
    <row r="180" spans="1:8" x14ac:dyDescent="0.25">
      <c r="A180" s="64" t="s">
        <v>11</v>
      </c>
      <c r="B180" s="2" t="s">
        <v>6</v>
      </c>
      <c r="C180" s="10">
        <v>150</v>
      </c>
      <c r="D180" s="13">
        <v>1.35</v>
      </c>
      <c r="E180" s="13">
        <v>0.3</v>
      </c>
      <c r="F180" s="13">
        <v>12.15</v>
      </c>
      <c r="G180" s="10">
        <v>54</v>
      </c>
      <c r="H180" s="63">
        <v>182</v>
      </c>
    </row>
    <row r="181" spans="1:8" x14ac:dyDescent="0.25">
      <c r="A181" s="64"/>
      <c r="B181" s="2" t="s">
        <v>81</v>
      </c>
      <c r="C181" s="10">
        <v>250</v>
      </c>
      <c r="D181" s="11">
        <v>3.5943999999999998</v>
      </c>
      <c r="E181" s="11">
        <v>5.7519999999999998</v>
      </c>
      <c r="F181" s="11">
        <v>7.5863999999999994</v>
      </c>
      <c r="G181" s="3">
        <v>102.75999999999999</v>
      </c>
      <c r="H181" s="63"/>
    </row>
    <row r="182" spans="1:8" x14ac:dyDescent="0.25">
      <c r="A182" s="64"/>
      <c r="B182" s="2" t="s">
        <v>82</v>
      </c>
      <c r="C182" s="10">
        <v>250</v>
      </c>
      <c r="D182" s="13">
        <v>18.5</v>
      </c>
      <c r="E182" s="13">
        <v>24.13</v>
      </c>
      <c r="F182" s="13">
        <v>25.09</v>
      </c>
      <c r="G182" s="10">
        <v>395.1</v>
      </c>
      <c r="H182" s="63"/>
    </row>
    <row r="183" spans="1:8" x14ac:dyDescent="0.25">
      <c r="A183" s="64"/>
      <c r="B183" s="12" t="s">
        <v>138</v>
      </c>
      <c r="C183" s="10">
        <v>200</v>
      </c>
      <c r="D183" s="13">
        <v>0.2</v>
      </c>
      <c r="E183" s="13">
        <v>0.1</v>
      </c>
      <c r="F183" s="13">
        <v>13.5</v>
      </c>
      <c r="G183" s="10">
        <v>56</v>
      </c>
      <c r="H183" s="63"/>
    </row>
    <row r="184" spans="1:8" x14ac:dyDescent="0.25">
      <c r="A184" s="64"/>
      <c r="B184" s="9" t="s">
        <v>9</v>
      </c>
      <c r="C184" s="49">
        <v>70</v>
      </c>
      <c r="D184" s="13">
        <v>5.6</v>
      </c>
      <c r="E184" s="13">
        <v>0.71</v>
      </c>
      <c r="F184" s="13">
        <v>34.26</v>
      </c>
      <c r="G184" s="10">
        <v>165.83</v>
      </c>
      <c r="H184" s="63"/>
    </row>
    <row r="185" spans="1:8" x14ac:dyDescent="0.25">
      <c r="A185" s="64"/>
      <c r="B185" s="2" t="s">
        <v>18</v>
      </c>
      <c r="C185" s="49">
        <v>72</v>
      </c>
      <c r="D185" s="13">
        <v>5.04</v>
      </c>
      <c r="E185" s="13">
        <v>0.72</v>
      </c>
      <c r="F185" s="13">
        <v>30.96</v>
      </c>
      <c r="G185" s="10">
        <v>151.19999999999999</v>
      </c>
      <c r="H185" s="63"/>
    </row>
    <row r="186" spans="1:8" ht="15" customHeight="1" x14ac:dyDescent="0.25">
      <c r="A186" s="64"/>
      <c r="B186" s="25" t="s">
        <v>10</v>
      </c>
      <c r="C186" s="26">
        <f t="shared" ref="C186:G186" si="10">SUM(C180:C185)</f>
        <v>992</v>
      </c>
      <c r="D186" s="27">
        <f t="shared" si="10"/>
        <v>34.284399999999998</v>
      </c>
      <c r="E186" s="27">
        <f t="shared" si="10"/>
        <v>31.712</v>
      </c>
      <c r="F186" s="27">
        <f t="shared" si="10"/>
        <v>123.54640000000001</v>
      </c>
      <c r="G186" s="26">
        <f t="shared" si="10"/>
        <v>924.8900000000001</v>
      </c>
      <c r="H186" s="50"/>
    </row>
    <row r="187" spans="1:8" x14ac:dyDescent="0.25">
      <c r="A187" s="64" t="s">
        <v>19</v>
      </c>
      <c r="B187" s="2" t="s">
        <v>83</v>
      </c>
      <c r="C187" s="3">
        <v>85</v>
      </c>
      <c r="D187" s="4">
        <v>5.6</v>
      </c>
      <c r="E187" s="4">
        <v>3.6</v>
      </c>
      <c r="F187" s="4">
        <v>28</v>
      </c>
      <c r="G187" s="5">
        <v>166</v>
      </c>
      <c r="H187" s="65">
        <v>50</v>
      </c>
    </row>
    <row r="188" spans="1:8" x14ac:dyDescent="0.25">
      <c r="A188" s="64"/>
      <c r="B188" s="2" t="s">
        <v>84</v>
      </c>
      <c r="C188" s="10">
        <v>200</v>
      </c>
      <c r="D188" s="11">
        <v>5.8</v>
      </c>
      <c r="E188" s="11">
        <v>5.3</v>
      </c>
      <c r="F188" s="11">
        <v>9.1</v>
      </c>
      <c r="G188" s="3">
        <v>107</v>
      </c>
      <c r="H188" s="65"/>
    </row>
    <row r="189" spans="1:8" ht="15.75" customHeight="1" x14ac:dyDescent="0.25">
      <c r="A189" s="64"/>
      <c r="B189" s="25" t="s">
        <v>10</v>
      </c>
      <c r="C189" s="26">
        <f t="shared" ref="C189:G189" si="11">SUM(C187:C188)</f>
        <v>285</v>
      </c>
      <c r="D189" s="27">
        <f t="shared" si="11"/>
        <v>11.399999999999999</v>
      </c>
      <c r="E189" s="27">
        <f t="shared" si="11"/>
        <v>8.9</v>
      </c>
      <c r="F189" s="27">
        <f t="shared" si="11"/>
        <v>37.1</v>
      </c>
      <c r="G189" s="26">
        <f t="shared" si="11"/>
        <v>273</v>
      </c>
      <c r="H189" s="65"/>
    </row>
    <row r="190" spans="1:8" x14ac:dyDescent="0.25">
      <c r="A190" s="37"/>
      <c r="B190" s="25" t="s">
        <v>22</v>
      </c>
      <c r="C190" s="3"/>
      <c r="D190" s="27">
        <f>D189+D186+D179</f>
        <v>78.89439999999999</v>
      </c>
      <c r="E190" s="27">
        <f>E189+E186+E179</f>
        <v>79.052000000000007</v>
      </c>
      <c r="F190" s="27">
        <f>F189+F186+F179</f>
        <v>276.44639999999998</v>
      </c>
      <c r="G190" s="26">
        <f>G189+G186+G179</f>
        <v>2133.46</v>
      </c>
      <c r="H190" s="26"/>
    </row>
    <row r="191" spans="1:8" x14ac:dyDescent="0.25">
      <c r="C191" s="38"/>
      <c r="D191" s="39"/>
      <c r="E191" s="39"/>
      <c r="F191" s="39"/>
      <c r="G191" s="38"/>
      <c r="H191" s="38"/>
    </row>
    <row r="192" spans="1:8" ht="15.75" x14ac:dyDescent="0.25">
      <c r="B192" s="36"/>
      <c r="C192" s="53" t="s">
        <v>47</v>
      </c>
      <c r="D192" s="20"/>
      <c r="E192" s="39"/>
      <c r="F192" s="39"/>
      <c r="G192" s="38"/>
      <c r="H192" s="38"/>
    </row>
    <row r="193" spans="1:8" x14ac:dyDescent="0.25">
      <c r="C193" s="38"/>
      <c r="D193" s="39"/>
      <c r="E193" s="39"/>
      <c r="F193" s="39"/>
      <c r="G193" s="38"/>
      <c r="H193" s="38"/>
    </row>
    <row r="194" spans="1:8" ht="15" customHeight="1" x14ac:dyDescent="0.25">
      <c r="A194" s="68" t="s">
        <v>1</v>
      </c>
      <c r="B194" s="68" t="s">
        <v>2</v>
      </c>
      <c r="C194" s="66" t="s">
        <v>130</v>
      </c>
      <c r="D194" s="67" t="s">
        <v>3</v>
      </c>
      <c r="E194" s="67"/>
      <c r="F194" s="67"/>
      <c r="G194" s="66" t="s">
        <v>131</v>
      </c>
      <c r="H194" s="69" t="s">
        <v>132</v>
      </c>
    </row>
    <row r="195" spans="1:8" x14ac:dyDescent="0.25">
      <c r="A195" s="68"/>
      <c r="B195" s="68"/>
      <c r="C195" s="66"/>
      <c r="D195" s="13" t="s">
        <v>133</v>
      </c>
      <c r="E195" s="13" t="s">
        <v>134</v>
      </c>
      <c r="F195" s="13" t="s">
        <v>135</v>
      </c>
      <c r="G195" s="66"/>
      <c r="H195" s="69"/>
    </row>
    <row r="196" spans="1:8" x14ac:dyDescent="0.25">
      <c r="A196" s="64" t="s">
        <v>4</v>
      </c>
      <c r="B196" s="2" t="s">
        <v>48</v>
      </c>
      <c r="C196" s="10">
        <v>17.5</v>
      </c>
      <c r="D196" s="13">
        <v>1.7</v>
      </c>
      <c r="E196" s="13">
        <v>4.5</v>
      </c>
      <c r="F196" s="13">
        <v>0.84</v>
      </c>
      <c r="G196" s="10">
        <v>51</v>
      </c>
      <c r="H196" s="63">
        <v>97</v>
      </c>
    </row>
    <row r="197" spans="1:8" x14ac:dyDescent="0.25">
      <c r="A197" s="64"/>
      <c r="B197" s="2" t="s">
        <v>5</v>
      </c>
      <c r="C197" s="10">
        <v>10</v>
      </c>
      <c r="D197" s="13">
        <v>0.08</v>
      </c>
      <c r="E197" s="13">
        <v>7.25</v>
      </c>
      <c r="F197" s="13">
        <v>0.13</v>
      </c>
      <c r="G197" s="10">
        <v>66</v>
      </c>
      <c r="H197" s="63"/>
    </row>
    <row r="198" spans="1:8" ht="15" customHeight="1" x14ac:dyDescent="0.25">
      <c r="A198" s="64"/>
      <c r="B198" s="2" t="s">
        <v>24</v>
      </c>
      <c r="C198" s="10">
        <v>200</v>
      </c>
      <c r="D198" s="13">
        <v>6.4</v>
      </c>
      <c r="E198" s="13">
        <v>3.2</v>
      </c>
      <c r="F198" s="13">
        <v>1.8</v>
      </c>
      <c r="G198" s="10">
        <v>136</v>
      </c>
      <c r="H198" s="63"/>
    </row>
    <row r="199" spans="1:8" x14ac:dyDescent="0.25">
      <c r="A199" s="64"/>
      <c r="B199" s="2" t="s">
        <v>85</v>
      </c>
      <c r="C199" s="14" t="s">
        <v>28</v>
      </c>
      <c r="D199" s="13">
        <v>6.09</v>
      </c>
      <c r="E199" s="13">
        <v>11.17</v>
      </c>
      <c r="F199" s="11">
        <v>33.47</v>
      </c>
      <c r="G199" s="10">
        <v>260</v>
      </c>
      <c r="H199" s="63"/>
    </row>
    <row r="200" spans="1:8" x14ac:dyDescent="0.25">
      <c r="A200" s="64"/>
      <c r="B200" s="12" t="s">
        <v>52</v>
      </c>
      <c r="C200" s="10">
        <v>200</v>
      </c>
      <c r="D200" s="13">
        <v>1.4</v>
      </c>
      <c r="E200" s="13">
        <v>1.2</v>
      </c>
      <c r="F200" s="13">
        <v>11.4</v>
      </c>
      <c r="G200" s="10">
        <v>63</v>
      </c>
      <c r="H200" s="63"/>
    </row>
    <row r="201" spans="1:8" x14ac:dyDescent="0.25">
      <c r="A201" s="64"/>
      <c r="B201" s="9" t="s">
        <v>9</v>
      </c>
      <c r="C201" s="24">
        <v>50</v>
      </c>
      <c r="D201" s="4">
        <v>4</v>
      </c>
      <c r="E201" s="4">
        <v>0.51</v>
      </c>
      <c r="F201" s="4">
        <v>24.47</v>
      </c>
      <c r="G201" s="5">
        <v>118.45</v>
      </c>
      <c r="H201" s="63"/>
    </row>
    <row r="202" spans="1:8" ht="18.75" x14ac:dyDescent="0.25">
      <c r="A202" s="64"/>
      <c r="B202" s="25" t="s">
        <v>10</v>
      </c>
      <c r="C202" s="26">
        <f>SUM(C196:C201)+210</f>
        <v>687.5</v>
      </c>
      <c r="D202" s="27">
        <f>SUM(D196:D201)</f>
        <v>19.670000000000002</v>
      </c>
      <c r="E202" s="27">
        <f>SUM(E196:E201)</f>
        <v>27.83</v>
      </c>
      <c r="F202" s="27">
        <f>SUM(F196:F201)</f>
        <v>72.11</v>
      </c>
      <c r="G202" s="26">
        <f>SUM(G196:G201)</f>
        <v>694.45</v>
      </c>
      <c r="H202" s="50"/>
    </row>
    <row r="203" spans="1:8" x14ac:dyDescent="0.25">
      <c r="A203" s="64" t="s">
        <v>11</v>
      </c>
      <c r="B203" s="2" t="s">
        <v>86</v>
      </c>
      <c r="C203" s="10">
        <v>100</v>
      </c>
      <c r="D203" s="13">
        <v>0.3</v>
      </c>
      <c r="E203" s="13">
        <v>0.3</v>
      </c>
      <c r="F203" s="13">
        <v>9</v>
      </c>
      <c r="G203" s="10">
        <v>60</v>
      </c>
      <c r="H203" s="63">
        <v>182</v>
      </c>
    </row>
    <row r="204" spans="1:8" ht="25.5" x14ac:dyDescent="0.25">
      <c r="A204" s="64"/>
      <c r="B204" s="28" t="s">
        <v>53</v>
      </c>
      <c r="C204" s="10">
        <v>250</v>
      </c>
      <c r="D204" s="11">
        <v>4.5</v>
      </c>
      <c r="E204" s="11">
        <v>6.7</v>
      </c>
      <c r="F204" s="11">
        <v>10.5</v>
      </c>
      <c r="G204" s="3">
        <v>128</v>
      </c>
      <c r="H204" s="63"/>
    </row>
    <row r="205" spans="1:8" x14ac:dyDescent="0.25">
      <c r="A205" s="64"/>
      <c r="B205" s="2" t="s">
        <v>87</v>
      </c>
      <c r="C205" s="10">
        <v>120</v>
      </c>
      <c r="D205" s="13">
        <v>20.3</v>
      </c>
      <c r="E205" s="13">
        <v>16.5</v>
      </c>
      <c r="F205" s="11">
        <v>11.1</v>
      </c>
      <c r="G205" s="10">
        <v>274</v>
      </c>
      <c r="H205" s="63"/>
    </row>
    <row r="206" spans="1:8" ht="15" customHeight="1" x14ac:dyDescent="0.25">
      <c r="A206" s="64"/>
      <c r="B206" s="12" t="s">
        <v>88</v>
      </c>
      <c r="C206" s="14" t="s">
        <v>28</v>
      </c>
      <c r="D206" s="13">
        <v>4.09</v>
      </c>
      <c r="E206" s="13">
        <v>6.4</v>
      </c>
      <c r="F206" s="13">
        <v>27.25</v>
      </c>
      <c r="G206" s="10">
        <v>183</v>
      </c>
      <c r="H206" s="63"/>
    </row>
    <row r="207" spans="1:8" x14ac:dyDescent="0.25">
      <c r="A207" s="64"/>
      <c r="B207" s="2" t="s">
        <v>65</v>
      </c>
      <c r="C207" s="10">
        <v>200</v>
      </c>
      <c r="D207" s="13">
        <v>0.8</v>
      </c>
      <c r="E207" s="13">
        <v>0.05</v>
      </c>
      <c r="F207" s="11">
        <v>22.6</v>
      </c>
      <c r="G207" s="10">
        <v>95</v>
      </c>
      <c r="H207" s="63"/>
    </row>
    <row r="208" spans="1:8" s="7" customFormat="1" x14ac:dyDescent="0.25">
      <c r="A208" s="64"/>
      <c r="B208" s="9" t="s">
        <v>9</v>
      </c>
      <c r="C208" s="49">
        <v>70</v>
      </c>
      <c r="D208" s="13">
        <v>5.6</v>
      </c>
      <c r="E208" s="13">
        <v>0.71</v>
      </c>
      <c r="F208" s="13">
        <v>34.26</v>
      </c>
      <c r="G208" s="10">
        <v>165.83</v>
      </c>
      <c r="H208" s="63"/>
    </row>
    <row r="209" spans="1:8" x14ac:dyDescent="0.25">
      <c r="A209" s="64"/>
      <c r="B209" s="2" t="s">
        <v>18</v>
      </c>
      <c r="C209" s="49">
        <v>72</v>
      </c>
      <c r="D209" s="13">
        <v>5.04</v>
      </c>
      <c r="E209" s="13">
        <v>0.72</v>
      </c>
      <c r="F209" s="13">
        <v>30.96</v>
      </c>
      <c r="G209" s="10">
        <v>151.19999999999999</v>
      </c>
      <c r="H209" s="63"/>
    </row>
    <row r="210" spans="1:8" ht="18.75" x14ac:dyDescent="0.25">
      <c r="A210" s="64"/>
      <c r="B210" s="25" t="s">
        <v>10</v>
      </c>
      <c r="C210" s="26">
        <f>SUM(C203:C209)+210</f>
        <v>1022</v>
      </c>
      <c r="D210" s="27">
        <f>SUM(D203:D209)</f>
        <v>40.630000000000003</v>
      </c>
      <c r="E210" s="27">
        <f>SUM(E203:E209)</f>
        <v>31.38</v>
      </c>
      <c r="F210" s="27">
        <f>SUM(F203:F209)</f>
        <v>145.67000000000002</v>
      </c>
      <c r="G210" s="26">
        <f>SUM(G203:G209)</f>
        <v>1057.03</v>
      </c>
      <c r="H210" s="50"/>
    </row>
    <row r="211" spans="1:8" ht="25.5" x14ac:dyDescent="0.25">
      <c r="A211" s="64" t="s">
        <v>19</v>
      </c>
      <c r="B211" s="2" t="s">
        <v>89</v>
      </c>
      <c r="C211" s="3" t="s">
        <v>90</v>
      </c>
      <c r="D211" s="11">
        <v>16.204499999999999</v>
      </c>
      <c r="E211" s="11">
        <v>14.3675</v>
      </c>
      <c r="F211" s="11">
        <v>40.643250000000002</v>
      </c>
      <c r="G211" s="3">
        <v>361.21999999999991</v>
      </c>
      <c r="H211" s="65">
        <v>50</v>
      </c>
    </row>
    <row r="212" spans="1:8" x14ac:dyDescent="0.25">
      <c r="A212" s="64"/>
      <c r="B212" s="12" t="s">
        <v>79</v>
      </c>
      <c r="C212" s="10">
        <v>200</v>
      </c>
      <c r="D212" s="4">
        <v>0</v>
      </c>
      <c r="E212" s="4">
        <v>0</v>
      </c>
      <c r="F212" s="4">
        <v>15</v>
      </c>
      <c r="G212" s="5">
        <v>30</v>
      </c>
      <c r="H212" s="65"/>
    </row>
    <row r="213" spans="1:8" ht="15.75" customHeight="1" x14ac:dyDescent="0.25">
      <c r="A213" s="64"/>
      <c r="B213" s="25" t="s">
        <v>10</v>
      </c>
      <c r="C213" s="26">
        <f>SUM(C211:C212)+170</f>
        <v>370</v>
      </c>
      <c r="D213" s="27">
        <f>SUM(D211:D212)</f>
        <v>16.204499999999999</v>
      </c>
      <c r="E213" s="27">
        <f>SUM(E211:E212)</f>
        <v>14.3675</v>
      </c>
      <c r="F213" s="27">
        <f>SUM(F211:F212)</f>
        <v>55.643250000000002</v>
      </c>
      <c r="G213" s="26">
        <f>SUM(G211:G212)</f>
        <v>391.21999999999991</v>
      </c>
      <c r="H213" s="26"/>
    </row>
    <row r="214" spans="1:8" x14ac:dyDescent="0.25">
      <c r="A214" s="37"/>
      <c r="B214" s="25" t="s">
        <v>22</v>
      </c>
      <c r="C214" s="3"/>
      <c r="D214" s="27">
        <f>D202+D210+D213</f>
        <v>76.504500000000007</v>
      </c>
      <c r="E214" s="27">
        <f>E202+E210+E213</f>
        <v>73.577499999999986</v>
      </c>
      <c r="F214" s="27">
        <f>F202+F210+F213</f>
        <v>273.42325000000005</v>
      </c>
      <c r="G214" s="26">
        <f>G202+G210+G213</f>
        <v>2142.6999999999998</v>
      </c>
      <c r="H214" s="26"/>
    </row>
    <row r="215" spans="1:8" x14ac:dyDescent="0.25">
      <c r="C215" s="38"/>
      <c r="D215" s="39"/>
      <c r="E215" s="39"/>
      <c r="F215" s="39"/>
      <c r="G215" s="38"/>
      <c r="H215" s="38"/>
    </row>
    <row r="216" spans="1:8" ht="15.75" x14ac:dyDescent="0.25">
      <c r="B216" s="36"/>
      <c r="C216" s="53" t="s">
        <v>57</v>
      </c>
      <c r="D216" s="20"/>
      <c r="E216" s="39"/>
      <c r="F216" s="39"/>
      <c r="G216" s="38"/>
      <c r="H216" s="38"/>
    </row>
    <row r="217" spans="1:8" x14ac:dyDescent="0.25">
      <c r="C217" s="38"/>
      <c r="D217" s="39"/>
      <c r="E217" s="39"/>
      <c r="F217" s="39"/>
      <c r="G217" s="38"/>
      <c r="H217" s="38"/>
    </row>
    <row r="218" spans="1:8" ht="15" customHeight="1" x14ac:dyDescent="0.25">
      <c r="A218" s="68" t="s">
        <v>1</v>
      </c>
      <c r="B218" s="68" t="s">
        <v>2</v>
      </c>
      <c r="C218" s="66" t="s">
        <v>130</v>
      </c>
      <c r="D218" s="67" t="s">
        <v>3</v>
      </c>
      <c r="E218" s="67"/>
      <c r="F218" s="67"/>
      <c r="G218" s="66" t="s">
        <v>131</v>
      </c>
      <c r="H218" s="69" t="s">
        <v>132</v>
      </c>
    </row>
    <row r="219" spans="1:8" x14ac:dyDescent="0.25">
      <c r="A219" s="68"/>
      <c r="B219" s="68"/>
      <c r="C219" s="66"/>
      <c r="D219" s="13" t="s">
        <v>133</v>
      </c>
      <c r="E219" s="13" t="s">
        <v>134</v>
      </c>
      <c r="F219" s="13" t="s">
        <v>135</v>
      </c>
      <c r="G219" s="66"/>
      <c r="H219" s="69"/>
    </row>
    <row r="220" spans="1:8" x14ac:dyDescent="0.25">
      <c r="A220" s="64" t="s">
        <v>4</v>
      </c>
      <c r="B220" s="2" t="s">
        <v>6</v>
      </c>
      <c r="C220" s="10">
        <v>150</v>
      </c>
      <c r="D220" s="11">
        <v>1.35</v>
      </c>
      <c r="E220" s="11">
        <v>0.3</v>
      </c>
      <c r="F220" s="11">
        <v>12.15</v>
      </c>
      <c r="G220" s="3">
        <v>54</v>
      </c>
      <c r="H220" s="65">
        <v>97</v>
      </c>
    </row>
    <row r="221" spans="1:8" x14ac:dyDescent="0.25">
      <c r="A221" s="64"/>
      <c r="B221" s="2" t="s">
        <v>91</v>
      </c>
      <c r="C221" s="10">
        <v>120</v>
      </c>
      <c r="D221" s="13">
        <v>12.533333333333333</v>
      </c>
      <c r="E221" s="13">
        <v>21.066666666666666</v>
      </c>
      <c r="F221" s="13">
        <v>20.133333333333333</v>
      </c>
      <c r="G221" s="10">
        <v>320</v>
      </c>
      <c r="H221" s="65"/>
    </row>
    <row r="222" spans="1:8" x14ac:dyDescent="0.25">
      <c r="A222" s="64"/>
      <c r="B222" s="2" t="s">
        <v>15</v>
      </c>
      <c r="C222" s="14" t="s">
        <v>16</v>
      </c>
      <c r="D222" s="11">
        <v>6.5</v>
      </c>
      <c r="E222" s="11">
        <v>5.4</v>
      </c>
      <c r="F222" s="11">
        <v>31.68</v>
      </c>
      <c r="G222" s="3">
        <v>202.3</v>
      </c>
      <c r="H222" s="65"/>
    </row>
    <row r="223" spans="1:8" x14ac:dyDescent="0.25">
      <c r="A223" s="64"/>
      <c r="B223" s="12" t="s">
        <v>92</v>
      </c>
      <c r="C223" s="10">
        <v>200</v>
      </c>
      <c r="D223" s="13">
        <v>0.25</v>
      </c>
      <c r="E223" s="13">
        <v>0.12</v>
      </c>
      <c r="F223" s="13">
        <v>9.9</v>
      </c>
      <c r="G223" s="10">
        <v>40</v>
      </c>
      <c r="H223" s="65"/>
    </row>
    <row r="224" spans="1:8" x14ac:dyDescent="0.25">
      <c r="A224" s="64"/>
      <c r="B224" s="9" t="s">
        <v>9</v>
      </c>
      <c r="C224" s="24">
        <v>50</v>
      </c>
      <c r="D224" s="4">
        <v>4</v>
      </c>
      <c r="E224" s="4">
        <v>0.51</v>
      </c>
      <c r="F224" s="4">
        <v>24.47</v>
      </c>
      <c r="G224" s="5">
        <v>118.45</v>
      </c>
      <c r="H224" s="65"/>
    </row>
    <row r="225" spans="1:8" ht="18.75" x14ac:dyDescent="0.25">
      <c r="A225" s="64"/>
      <c r="B225" s="25" t="s">
        <v>10</v>
      </c>
      <c r="C225" s="26">
        <f>SUM(C220:C224)+120</f>
        <v>640</v>
      </c>
      <c r="D225" s="27">
        <f>SUM(D220:D224)</f>
        <v>24.633333333333333</v>
      </c>
      <c r="E225" s="27">
        <f>SUM(E220:E224)</f>
        <v>27.396666666666668</v>
      </c>
      <c r="F225" s="27">
        <f>SUM(F220:F224)</f>
        <v>98.333333333333329</v>
      </c>
      <c r="G225" s="26">
        <f>SUM(G220:G224)</f>
        <v>734.75</v>
      </c>
      <c r="H225" s="50"/>
    </row>
    <row r="226" spans="1:8" ht="25.5" x14ac:dyDescent="0.25">
      <c r="A226" s="64" t="s">
        <v>11</v>
      </c>
      <c r="B226" s="57" t="s">
        <v>137</v>
      </c>
      <c r="C226" s="58">
        <v>100</v>
      </c>
      <c r="D226" s="60">
        <v>1.06</v>
      </c>
      <c r="E226" s="60">
        <v>0.17500000000000002</v>
      </c>
      <c r="F226" s="60">
        <v>10.654</v>
      </c>
      <c r="G226" s="58">
        <v>50.57</v>
      </c>
      <c r="H226" s="63">
        <v>182</v>
      </c>
    </row>
    <row r="227" spans="1:8" ht="25.5" x14ac:dyDescent="0.25">
      <c r="A227" s="64"/>
      <c r="B227" s="2" t="s">
        <v>93</v>
      </c>
      <c r="C227" s="47" t="s">
        <v>63</v>
      </c>
      <c r="D227" s="11">
        <v>8.6</v>
      </c>
      <c r="E227" s="11">
        <v>7.3</v>
      </c>
      <c r="F227" s="11">
        <v>18.8</v>
      </c>
      <c r="G227" s="3">
        <v>187</v>
      </c>
      <c r="H227" s="63"/>
    </row>
    <row r="228" spans="1:8" x14ac:dyDescent="0.25">
      <c r="A228" s="64"/>
      <c r="B228" s="2" t="s">
        <v>94</v>
      </c>
      <c r="C228" s="10">
        <v>120</v>
      </c>
      <c r="D228" s="11">
        <v>17.3</v>
      </c>
      <c r="E228" s="11">
        <v>14.7</v>
      </c>
      <c r="F228" s="11">
        <v>4.5</v>
      </c>
      <c r="G228" s="3">
        <v>217</v>
      </c>
      <c r="H228" s="63"/>
    </row>
    <row r="229" spans="1:8" x14ac:dyDescent="0.25">
      <c r="A229" s="64"/>
      <c r="B229" s="2" t="s">
        <v>95</v>
      </c>
      <c r="C229" s="14" t="s">
        <v>34</v>
      </c>
      <c r="D229" s="11">
        <v>4.6100000000000003</v>
      </c>
      <c r="E229" s="11">
        <v>5.54</v>
      </c>
      <c r="F229" s="11">
        <v>48.06</v>
      </c>
      <c r="G229" s="10">
        <v>249.71</v>
      </c>
      <c r="H229" s="63"/>
    </row>
    <row r="230" spans="1:8" s="7" customFormat="1" ht="15" customHeight="1" x14ac:dyDescent="0.25">
      <c r="A230" s="64"/>
      <c r="B230" s="12" t="s">
        <v>17</v>
      </c>
      <c r="C230" s="10">
        <v>200</v>
      </c>
      <c r="D230" s="13">
        <v>1</v>
      </c>
      <c r="E230" s="13">
        <v>0.2</v>
      </c>
      <c r="F230" s="13">
        <v>20.2</v>
      </c>
      <c r="G230" s="10">
        <v>86</v>
      </c>
      <c r="H230" s="63"/>
    </row>
    <row r="231" spans="1:8" s="7" customFormat="1" x14ac:dyDescent="0.25">
      <c r="A231" s="64"/>
      <c r="B231" s="9" t="s">
        <v>9</v>
      </c>
      <c r="C231" s="49">
        <v>70</v>
      </c>
      <c r="D231" s="13">
        <v>5.6</v>
      </c>
      <c r="E231" s="13">
        <v>0.71</v>
      </c>
      <c r="F231" s="13">
        <v>34.26</v>
      </c>
      <c r="G231" s="10">
        <v>165.83</v>
      </c>
      <c r="H231" s="63"/>
    </row>
    <row r="232" spans="1:8" x14ac:dyDescent="0.25">
      <c r="A232" s="64"/>
      <c r="B232" s="2" t="s">
        <v>18</v>
      </c>
      <c r="C232" s="49">
        <v>72</v>
      </c>
      <c r="D232" s="13">
        <v>5.04</v>
      </c>
      <c r="E232" s="13">
        <v>0.72</v>
      </c>
      <c r="F232" s="13">
        <v>30.96</v>
      </c>
      <c r="G232" s="10">
        <v>151.19999999999999</v>
      </c>
      <c r="H232" s="63"/>
    </row>
    <row r="233" spans="1:8" ht="18.75" x14ac:dyDescent="0.25">
      <c r="A233" s="64"/>
      <c r="B233" s="25" t="s">
        <v>10</v>
      </c>
      <c r="C233" s="26">
        <f>SUM(C226:C232)+186+260</f>
        <v>1008</v>
      </c>
      <c r="D233" s="27">
        <f>SUM(D226:D232)</f>
        <v>43.21</v>
      </c>
      <c r="E233" s="27">
        <f>SUM(E226:E232)</f>
        <v>29.344999999999995</v>
      </c>
      <c r="F233" s="27">
        <f>SUM(F226:F232)</f>
        <v>167.43400000000003</v>
      </c>
      <c r="G233" s="26">
        <f>SUM(G226:G232)</f>
        <v>1107.31</v>
      </c>
      <c r="H233" s="50"/>
    </row>
    <row r="234" spans="1:8" x14ac:dyDescent="0.25">
      <c r="A234" s="64" t="s">
        <v>19</v>
      </c>
      <c r="B234" s="2" t="s">
        <v>96</v>
      </c>
      <c r="C234" s="3">
        <v>80</v>
      </c>
      <c r="D234" s="4">
        <v>5.4222222222222225</v>
      </c>
      <c r="E234" s="4">
        <v>3.2888888888888888</v>
      </c>
      <c r="F234" s="4">
        <v>29.244444444444444</v>
      </c>
      <c r="G234" s="5">
        <v>168</v>
      </c>
      <c r="H234" s="65">
        <v>50</v>
      </c>
    </row>
    <row r="235" spans="1:8" ht="25.5" x14ac:dyDescent="0.25">
      <c r="A235" s="64"/>
      <c r="B235" s="2" t="s">
        <v>97</v>
      </c>
      <c r="C235" s="10">
        <v>200</v>
      </c>
      <c r="D235" s="13">
        <v>5.8</v>
      </c>
      <c r="E235" s="13">
        <v>5</v>
      </c>
      <c r="F235" s="13">
        <v>8</v>
      </c>
      <c r="G235" s="10">
        <v>100</v>
      </c>
      <c r="H235" s="65"/>
    </row>
    <row r="236" spans="1:8" x14ac:dyDescent="0.25">
      <c r="A236" s="64"/>
      <c r="B236" s="25" t="s">
        <v>10</v>
      </c>
      <c r="C236" s="26">
        <f t="shared" ref="C236:G236" si="12">SUM(C234:C235)</f>
        <v>280</v>
      </c>
      <c r="D236" s="27">
        <f t="shared" si="12"/>
        <v>11.222222222222221</v>
      </c>
      <c r="E236" s="27">
        <f t="shared" si="12"/>
        <v>8.2888888888888879</v>
      </c>
      <c r="F236" s="27">
        <f t="shared" si="12"/>
        <v>37.24444444444444</v>
      </c>
      <c r="G236" s="26">
        <f t="shared" si="12"/>
        <v>268</v>
      </c>
      <c r="H236" s="65"/>
    </row>
    <row r="237" spans="1:8" x14ac:dyDescent="0.25">
      <c r="A237" s="37"/>
      <c r="B237" s="25" t="s">
        <v>22</v>
      </c>
      <c r="C237" s="3"/>
      <c r="D237" s="27">
        <f>D236+D233+D225</f>
        <v>79.065555555555562</v>
      </c>
      <c r="E237" s="27">
        <f>E236+E233+E225</f>
        <v>65.030555555555551</v>
      </c>
      <c r="F237" s="27">
        <f>F236+F233+F225</f>
        <v>303.01177777777781</v>
      </c>
      <c r="G237" s="26">
        <f>G236+G233+G225</f>
        <v>2110.06</v>
      </c>
      <c r="H237" s="26"/>
    </row>
    <row r="239" spans="1:8" ht="15.75" x14ac:dyDescent="0.25">
      <c r="A239" s="19"/>
      <c r="B239" s="19"/>
      <c r="C239" s="53" t="s">
        <v>98</v>
      </c>
      <c r="D239" s="20"/>
      <c r="E239" s="20"/>
      <c r="F239" s="20"/>
      <c r="G239" s="21"/>
      <c r="H239" s="21"/>
    </row>
    <row r="240" spans="1:8" ht="15.75" x14ac:dyDescent="0.25">
      <c r="A240" s="19"/>
      <c r="B240" s="19"/>
      <c r="C240" s="53"/>
      <c r="D240" s="20"/>
      <c r="E240" s="20"/>
      <c r="F240" s="20"/>
      <c r="G240" s="21"/>
      <c r="H240" s="21"/>
    </row>
    <row r="241" spans="1:8" ht="15.75" x14ac:dyDescent="0.25">
      <c r="A241" s="19"/>
      <c r="B241" s="36"/>
      <c r="C241" s="53" t="s">
        <v>0</v>
      </c>
      <c r="D241" s="20"/>
      <c r="E241" s="20"/>
      <c r="F241" s="20"/>
      <c r="G241" s="21"/>
      <c r="H241" s="21"/>
    </row>
    <row r="242" spans="1:8" x14ac:dyDescent="0.25">
      <c r="A242" s="19"/>
      <c r="B242" s="19"/>
      <c r="C242" s="23"/>
      <c r="D242" s="20"/>
      <c r="E242" s="20"/>
      <c r="F242" s="20"/>
      <c r="G242" s="21"/>
      <c r="H242" s="21"/>
    </row>
    <row r="243" spans="1:8" ht="15" customHeight="1" x14ac:dyDescent="0.25">
      <c r="A243" s="68" t="s">
        <v>1</v>
      </c>
      <c r="B243" s="68" t="s">
        <v>2</v>
      </c>
      <c r="C243" s="66" t="s">
        <v>130</v>
      </c>
      <c r="D243" s="67" t="s">
        <v>3</v>
      </c>
      <c r="E243" s="67"/>
      <c r="F243" s="67"/>
      <c r="G243" s="66" t="s">
        <v>131</v>
      </c>
      <c r="H243" s="69" t="s">
        <v>132</v>
      </c>
    </row>
    <row r="244" spans="1:8" x14ac:dyDescent="0.25">
      <c r="A244" s="68"/>
      <c r="B244" s="68"/>
      <c r="C244" s="66"/>
      <c r="D244" s="13" t="s">
        <v>133</v>
      </c>
      <c r="E244" s="13" t="s">
        <v>134</v>
      </c>
      <c r="F244" s="13" t="s">
        <v>135</v>
      </c>
      <c r="G244" s="66"/>
      <c r="H244" s="69"/>
    </row>
    <row r="245" spans="1:8" x14ac:dyDescent="0.25">
      <c r="A245" s="64" t="s">
        <v>4</v>
      </c>
      <c r="B245" s="2" t="s">
        <v>48</v>
      </c>
      <c r="C245" s="10">
        <v>17.5</v>
      </c>
      <c r="D245" s="13">
        <v>1.7</v>
      </c>
      <c r="E245" s="13">
        <v>4.5</v>
      </c>
      <c r="F245" s="13">
        <v>0.84</v>
      </c>
      <c r="G245" s="10">
        <v>51</v>
      </c>
      <c r="H245" s="63">
        <v>97</v>
      </c>
    </row>
    <row r="246" spans="1:8" x14ac:dyDescent="0.25">
      <c r="A246" s="64"/>
      <c r="B246" s="2" t="s">
        <v>5</v>
      </c>
      <c r="C246" s="10">
        <v>10</v>
      </c>
      <c r="D246" s="13">
        <v>0.08</v>
      </c>
      <c r="E246" s="13">
        <v>7.25</v>
      </c>
      <c r="F246" s="13">
        <v>0.13</v>
      </c>
      <c r="G246" s="10">
        <v>66</v>
      </c>
      <c r="H246" s="63"/>
    </row>
    <row r="247" spans="1:8" x14ac:dyDescent="0.25">
      <c r="A247" s="64"/>
      <c r="B247" s="2" t="s">
        <v>6</v>
      </c>
      <c r="C247" s="10">
        <v>150</v>
      </c>
      <c r="D247" s="13">
        <v>0.6</v>
      </c>
      <c r="E247" s="13">
        <v>0.6</v>
      </c>
      <c r="F247" s="13">
        <v>14.7</v>
      </c>
      <c r="G247" s="10">
        <v>70.5</v>
      </c>
      <c r="H247" s="63"/>
    </row>
    <row r="248" spans="1:8" ht="15" customHeight="1" x14ac:dyDescent="0.25">
      <c r="A248" s="64"/>
      <c r="B248" s="2" t="s">
        <v>99</v>
      </c>
      <c r="C248" s="14" t="s">
        <v>28</v>
      </c>
      <c r="D248" s="11">
        <v>4.4260000000000002</v>
      </c>
      <c r="E248" s="11">
        <v>11.045999999999999</v>
      </c>
      <c r="F248" s="11">
        <v>14.494</v>
      </c>
      <c r="G248" s="3">
        <v>186.1</v>
      </c>
      <c r="H248" s="63"/>
    </row>
    <row r="249" spans="1:8" x14ac:dyDescent="0.25">
      <c r="A249" s="64"/>
      <c r="B249" s="12" t="s">
        <v>52</v>
      </c>
      <c r="C249" s="10">
        <v>200</v>
      </c>
      <c r="D249" s="13">
        <v>1.4</v>
      </c>
      <c r="E249" s="13">
        <v>1.2</v>
      </c>
      <c r="F249" s="13">
        <v>11.4</v>
      </c>
      <c r="G249" s="10">
        <v>63</v>
      </c>
      <c r="H249" s="63"/>
    </row>
    <row r="250" spans="1:8" x14ac:dyDescent="0.25">
      <c r="A250" s="64"/>
      <c r="B250" s="9" t="s">
        <v>9</v>
      </c>
      <c r="C250" s="24">
        <v>50</v>
      </c>
      <c r="D250" s="4">
        <v>4</v>
      </c>
      <c r="E250" s="4">
        <v>0.51</v>
      </c>
      <c r="F250" s="4">
        <v>24.47</v>
      </c>
      <c r="G250" s="5">
        <v>118.45</v>
      </c>
      <c r="H250" s="63"/>
    </row>
    <row r="251" spans="1:8" ht="18.75" x14ac:dyDescent="0.25">
      <c r="A251" s="64"/>
      <c r="B251" s="25" t="s">
        <v>10</v>
      </c>
      <c r="C251" s="26">
        <f>SUM(C245:C250)+210</f>
        <v>637.5</v>
      </c>
      <c r="D251" s="27">
        <f>SUM(D245:D250)</f>
        <v>12.206</v>
      </c>
      <c r="E251" s="27">
        <f>SUM(E245:E250)</f>
        <v>25.106000000000002</v>
      </c>
      <c r="F251" s="27">
        <f>SUM(F245:F250)</f>
        <v>66.033999999999992</v>
      </c>
      <c r="G251" s="26">
        <f>SUM(G245:G250)</f>
        <v>555.05000000000007</v>
      </c>
      <c r="H251" s="50"/>
    </row>
    <row r="252" spans="1:8" x14ac:dyDescent="0.25">
      <c r="A252" s="64" t="s">
        <v>11</v>
      </c>
      <c r="B252" s="2" t="s">
        <v>69</v>
      </c>
      <c r="C252" s="10">
        <v>100</v>
      </c>
      <c r="D252" s="13">
        <v>1.57</v>
      </c>
      <c r="E252" s="13">
        <v>5.08</v>
      </c>
      <c r="F252" s="13">
        <v>9.44</v>
      </c>
      <c r="G252" s="10">
        <v>89.8</v>
      </c>
      <c r="H252" s="63">
        <v>182</v>
      </c>
    </row>
    <row r="253" spans="1:8" x14ac:dyDescent="0.25">
      <c r="A253" s="64"/>
      <c r="B253" s="28" t="s">
        <v>100</v>
      </c>
      <c r="C253" s="10">
        <v>250</v>
      </c>
      <c r="D253" s="11">
        <v>4.7</v>
      </c>
      <c r="E253" s="11">
        <v>4.21</v>
      </c>
      <c r="F253" s="11">
        <v>18.64</v>
      </c>
      <c r="G253" s="3">
        <v>88</v>
      </c>
      <c r="H253" s="63"/>
    </row>
    <row r="254" spans="1:8" x14ac:dyDescent="0.25">
      <c r="A254" s="64"/>
      <c r="B254" s="2" t="s">
        <v>101</v>
      </c>
      <c r="C254" s="10">
        <v>120</v>
      </c>
      <c r="D254" s="13">
        <v>15.54</v>
      </c>
      <c r="E254" s="13">
        <v>9.8520000000000003</v>
      </c>
      <c r="F254" s="13">
        <v>19.02</v>
      </c>
      <c r="G254" s="10">
        <v>227.88</v>
      </c>
      <c r="H254" s="63"/>
    </row>
    <row r="255" spans="1:8" x14ac:dyDescent="0.25">
      <c r="A255" s="64"/>
      <c r="B255" s="2" t="s">
        <v>102</v>
      </c>
      <c r="C255" s="10">
        <v>180</v>
      </c>
      <c r="D255" s="11">
        <v>4.0999999999999996</v>
      </c>
      <c r="E255" s="11">
        <v>3.7</v>
      </c>
      <c r="F255" s="11">
        <v>40.700000000000003</v>
      </c>
      <c r="G255" s="10">
        <v>213</v>
      </c>
      <c r="H255" s="63"/>
    </row>
    <row r="256" spans="1:8" x14ac:dyDescent="0.25">
      <c r="A256" s="64"/>
      <c r="B256" s="12" t="s">
        <v>79</v>
      </c>
      <c r="C256" s="10">
        <v>200</v>
      </c>
      <c r="D256" s="13">
        <v>0</v>
      </c>
      <c r="E256" s="13">
        <v>0</v>
      </c>
      <c r="F256" s="13">
        <v>15</v>
      </c>
      <c r="G256" s="10">
        <v>30</v>
      </c>
      <c r="H256" s="63"/>
    </row>
    <row r="257" spans="1:8" x14ac:dyDescent="0.25">
      <c r="A257" s="64"/>
      <c r="B257" s="9" t="s">
        <v>9</v>
      </c>
      <c r="C257" s="49">
        <v>70</v>
      </c>
      <c r="D257" s="13">
        <v>5.6</v>
      </c>
      <c r="E257" s="13">
        <v>0.71</v>
      </c>
      <c r="F257" s="13">
        <v>34.26</v>
      </c>
      <c r="G257" s="10">
        <v>165.83</v>
      </c>
      <c r="H257" s="63"/>
    </row>
    <row r="258" spans="1:8" x14ac:dyDescent="0.25">
      <c r="A258" s="64"/>
      <c r="B258" s="2" t="s">
        <v>18</v>
      </c>
      <c r="C258" s="49">
        <v>72</v>
      </c>
      <c r="D258" s="13">
        <v>5.04</v>
      </c>
      <c r="E258" s="13">
        <v>0.72</v>
      </c>
      <c r="F258" s="13">
        <v>30.96</v>
      </c>
      <c r="G258" s="10">
        <v>151.19999999999999</v>
      </c>
      <c r="H258" s="63"/>
    </row>
    <row r="259" spans="1:8" ht="18.75" x14ac:dyDescent="0.25">
      <c r="A259" s="64"/>
      <c r="B259" s="25" t="s">
        <v>10</v>
      </c>
      <c r="C259" s="26">
        <f t="shared" ref="C259:G259" si="13">SUM(C252:C258)</f>
        <v>992</v>
      </c>
      <c r="D259" s="27">
        <f t="shared" si="13"/>
        <v>36.549999999999997</v>
      </c>
      <c r="E259" s="27">
        <f t="shared" si="13"/>
        <v>24.271999999999998</v>
      </c>
      <c r="F259" s="27">
        <f t="shared" si="13"/>
        <v>168.02</v>
      </c>
      <c r="G259" s="26">
        <f t="shared" si="13"/>
        <v>965.71</v>
      </c>
      <c r="H259" s="50"/>
    </row>
    <row r="260" spans="1:8" ht="26.25" x14ac:dyDescent="0.25">
      <c r="A260" s="64" t="s">
        <v>19</v>
      </c>
      <c r="B260" s="12" t="s">
        <v>103</v>
      </c>
      <c r="C260" s="14" t="s">
        <v>90</v>
      </c>
      <c r="D260" s="13">
        <v>14.8</v>
      </c>
      <c r="E260" s="13">
        <v>26.3</v>
      </c>
      <c r="F260" s="13">
        <v>29.5</v>
      </c>
      <c r="G260" s="10">
        <v>350</v>
      </c>
      <c r="H260" s="55">
        <v>50</v>
      </c>
    </row>
    <row r="261" spans="1:8" x14ac:dyDescent="0.25">
      <c r="A261" s="64"/>
      <c r="B261" s="12" t="s">
        <v>46</v>
      </c>
      <c r="C261" s="10">
        <v>200</v>
      </c>
      <c r="D261" s="13">
        <v>5.8</v>
      </c>
      <c r="E261" s="13">
        <v>5</v>
      </c>
      <c r="F261" s="13">
        <v>8</v>
      </c>
      <c r="G261" s="10">
        <v>100</v>
      </c>
      <c r="H261" s="10"/>
    </row>
    <row r="262" spans="1:8" x14ac:dyDescent="0.25">
      <c r="A262" s="64"/>
      <c r="B262" s="25" t="s">
        <v>10</v>
      </c>
      <c r="C262" s="29">
        <f>200+170</f>
        <v>370</v>
      </c>
      <c r="D262" s="30">
        <f t="shared" ref="D262:G262" si="14">SUM(D260:D261)</f>
        <v>20.6</v>
      </c>
      <c r="E262" s="30">
        <f t="shared" si="14"/>
        <v>31.3</v>
      </c>
      <c r="F262" s="30">
        <f t="shared" si="14"/>
        <v>37.5</v>
      </c>
      <c r="G262" s="29">
        <f t="shared" si="14"/>
        <v>450</v>
      </c>
      <c r="H262" s="29"/>
    </row>
    <row r="263" spans="1:8" x14ac:dyDescent="0.25">
      <c r="A263" s="37"/>
      <c r="B263" s="25" t="s">
        <v>22</v>
      </c>
      <c r="C263" s="3"/>
      <c r="D263" s="27">
        <f>D251+D259+D262</f>
        <v>69.355999999999995</v>
      </c>
      <c r="E263" s="27">
        <f>E251+E259+E262</f>
        <v>80.677999999999997</v>
      </c>
      <c r="F263" s="27">
        <f>F251+F259+F262</f>
        <v>271.55399999999997</v>
      </c>
      <c r="G263" s="26">
        <f>G251+G259+G262</f>
        <v>1970.7600000000002</v>
      </c>
      <c r="H263" s="26"/>
    </row>
    <row r="264" spans="1:8" x14ac:dyDescent="0.25">
      <c r="A264" s="48"/>
      <c r="B264" s="33"/>
      <c r="C264" s="34"/>
      <c r="D264" s="35"/>
      <c r="E264" s="35"/>
      <c r="F264" s="35"/>
      <c r="G264" s="34"/>
      <c r="H264" s="34"/>
    </row>
    <row r="265" spans="1:8" ht="15.75" x14ac:dyDescent="0.25">
      <c r="A265" s="32"/>
      <c r="B265" s="36"/>
      <c r="C265" s="53" t="s">
        <v>23</v>
      </c>
      <c r="D265" s="20"/>
      <c r="E265" s="20"/>
      <c r="F265" s="35"/>
      <c r="G265" s="34"/>
      <c r="H265" s="34"/>
    </row>
    <row r="266" spans="1:8" x14ac:dyDescent="0.25">
      <c r="A266" s="32"/>
      <c r="B266" s="33"/>
      <c r="C266" s="34"/>
      <c r="D266" s="35"/>
      <c r="E266" s="35"/>
      <c r="F266" s="35"/>
      <c r="G266" s="34"/>
      <c r="H266" s="34"/>
    </row>
    <row r="267" spans="1:8" ht="15" customHeight="1" x14ac:dyDescent="0.25">
      <c r="A267" s="68" t="s">
        <v>1</v>
      </c>
      <c r="B267" s="68" t="s">
        <v>2</v>
      </c>
      <c r="C267" s="66" t="s">
        <v>130</v>
      </c>
      <c r="D267" s="67" t="s">
        <v>3</v>
      </c>
      <c r="E267" s="67"/>
      <c r="F267" s="67"/>
      <c r="G267" s="66" t="s">
        <v>131</v>
      </c>
      <c r="H267" s="69" t="s">
        <v>132</v>
      </c>
    </row>
    <row r="268" spans="1:8" x14ac:dyDescent="0.25">
      <c r="A268" s="68"/>
      <c r="B268" s="68"/>
      <c r="C268" s="66"/>
      <c r="D268" s="13" t="s">
        <v>133</v>
      </c>
      <c r="E268" s="13" t="s">
        <v>134</v>
      </c>
      <c r="F268" s="13" t="s">
        <v>135</v>
      </c>
      <c r="G268" s="66"/>
      <c r="H268" s="69"/>
    </row>
    <row r="269" spans="1:8" ht="15" customHeight="1" x14ac:dyDescent="0.25">
      <c r="A269" s="64" t="s">
        <v>4</v>
      </c>
      <c r="B269" s="2" t="s">
        <v>26</v>
      </c>
      <c r="C269" s="10">
        <v>80</v>
      </c>
      <c r="D269" s="13">
        <v>9.2280000000000015</v>
      </c>
      <c r="E269" s="13">
        <v>6.6959999999999997</v>
      </c>
      <c r="F269" s="13">
        <v>23.635999999999999</v>
      </c>
      <c r="G269" s="10">
        <v>193.84</v>
      </c>
      <c r="H269" s="72">
        <v>97</v>
      </c>
    </row>
    <row r="270" spans="1:8" x14ac:dyDescent="0.25">
      <c r="A270" s="64"/>
      <c r="B270" s="2" t="s">
        <v>104</v>
      </c>
      <c r="C270" s="10">
        <v>120</v>
      </c>
      <c r="D270" s="11">
        <v>13.9</v>
      </c>
      <c r="E270" s="11">
        <v>12.5</v>
      </c>
      <c r="F270" s="11">
        <v>13.5</v>
      </c>
      <c r="G270" s="3">
        <v>221</v>
      </c>
      <c r="H270" s="73"/>
    </row>
    <row r="271" spans="1:8" x14ac:dyDescent="0.25">
      <c r="A271" s="64"/>
      <c r="B271" s="2" t="s">
        <v>33</v>
      </c>
      <c r="C271" s="14" t="s">
        <v>34</v>
      </c>
      <c r="D271" s="13">
        <v>10.82</v>
      </c>
      <c r="E271" s="13">
        <v>6.49</v>
      </c>
      <c r="F271" s="13">
        <v>48.74</v>
      </c>
      <c r="G271" s="10">
        <v>296.32</v>
      </c>
      <c r="H271" s="73"/>
    </row>
    <row r="272" spans="1:8" x14ac:dyDescent="0.25">
      <c r="A272" s="64"/>
      <c r="B272" s="12" t="s">
        <v>40</v>
      </c>
      <c r="C272" s="14" t="s">
        <v>41</v>
      </c>
      <c r="D272" s="13">
        <v>0.3</v>
      </c>
      <c r="E272" s="13">
        <v>0.1</v>
      </c>
      <c r="F272" s="13">
        <v>9.5</v>
      </c>
      <c r="G272" s="10">
        <v>40</v>
      </c>
      <c r="H272" s="74"/>
    </row>
    <row r="273" spans="1:8" ht="18.75" x14ac:dyDescent="0.25">
      <c r="A273" s="64"/>
      <c r="B273" s="25" t="s">
        <v>10</v>
      </c>
      <c r="C273" s="26">
        <f>SUM(C269:C272)+186+207</f>
        <v>593</v>
      </c>
      <c r="D273" s="27">
        <f>SUM(D269:D272)</f>
        <v>34.247999999999998</v>
      </c>
      <c r="E273" s="27">
        <f>SUM(E269:E272)</f>
        <v>25.786000000000001</v>
      </c>
      <c r="F273" s="27">
        <f>SUM(F269:F272)</f>
        <v>95.376000000000005</v>
      </c>
      <c r="G273" s="26">
        <f>SUM(G269:G272)</f>
        <v>751.16000000000008</v>
      </c>
      <c r="H273" s="50"/>
    </row>
    <row r="274" spans="1:8" x14ac:dyDescent="0.25">
      <c r="A274" s="64" t="s">
        <v>11</v>
      </c>
      <c r="B274" s="2" t="s">
        <v>12</v>
      </c>
      <c r="C274" s="10">
        <v>100</v>
      </c>
      <c r="D274" s="13">
        <v>0</v>
      </c>
      <c r="E274" s="13">
        <v>7</v>
      </c>
      <c r="F274" s="13">
        <v>7</v>
      </c>
      <c r="G274" s="10">
        <v>90</v>
      </c>
      <c r="H274" s="72">
        <v>182</v>
      </c>
    </row>
    <row r="275" spans="1:8" ht="25.5" x14ac:dyDescent="0.25">
      <c r="A275" s="64"/>
      <c r="B275" s="28" t="s">
        <v>53</v>
      </c>
      <c r="C275" s="10">
        <v>250</v>
      </c>
      <c r="D275" s="11">
        <v>4.5</v>
      </c>
      <c r="E275" s="11">
        <v>6.7</v>
      </c>
      <c r="F275" s="11">
        <v>10.5</v>
      </c>
      <c r="G275" s="3">
        <v>128</v>
      </c>
      <c r="H275" s="73"/>
    </row>
    <row r="276" spans="1:8" x14ac:dyDescent="0.25">
      <c r="A276" s="64"/>
      <c r="B276" s="2" t="s">
        <v>105</v>
      </c>
      <c r="C276" s="10">
        <v>120</v>
      </c>
      <c r="D276" s="13">
        <v>28.133333333333333</v>
      </c>
      <c r="E276" s="13">
        <v>22.266666666666666</v>
      </c>
      <c r="F276" s="13">
        <v>0.4</v>
      </c>
      <c r="G276" s="10">
        <v>314.66666666666669</v>
      </c>
      <c r="H276" s="73"/>
    </row>
    <row r="277" spans="1:8" x14ac:dyDescent="0.25">
      <c r="A277" s="64"/>
      <c r="B277" s="12" t="s">
        <v>88</v>
      </c>
      <c r="C277" s="14" t="s">
        <v>28</v>
      </c>
      <c r="D277" s="13">
        <v>4.09</v>
      </c>
      <c r="E277" s="13">
        <v>6.4</v>
      </c>
      <c r="F277" s="13">
        <v>27.25</v>
      </c>
      <c r="G277" s="10">
        <v>183</v>
      </c>
      <c r="H277" s="73"/>
    </row>
    <row r="278" spans="1:8" x14ac:dyDescent="0.25">
      <c r="A278" s="64"/>
      <c r="B278" s="12" t="s">
        <v>55</v>
      </c>
      <c r="C278" s="10">
        <v>200</v>
      </c>
      <c r="D278" s="13">
        <v>0.2</v>
      </c>
      <c r="E278" s="13">
        <v>0.1</v>
      </c>
      <c r="F278" s="13">
        <v>10.7</v>
      </c>
      <c r="G278" s="10">
        <v>44</v>
      </c>
      <c r="H278" s="73"/>
    </row>
    <row r="279" spans="1:8" x14ac:dyDescent="0.25">
      <c r="A279" s="64"/>
      <c r="B279" s="9" t="s">
        <v>9</v>
      </c>
      <c r="C279" s="49">
        <v>70</v>
      </c>
      <c r="D279" s="13">
        <v>5.6</v>
      </c>
      <c r="E279" s="13">
        <v>0.71</v>
      </c>
      <c r="F279" s="13">
        <v>34.26</v>
      </c>
      <c r="G279" s="10">
        <v>165.83</v>
      </c>
      <c r="H279" s="73"/>
    </row>
    <row r="280" spans="1:8" x14ac:dyDescent="0.25">
      <c r="A280" s="64"/>
      <c r="B280" s="2" t="s">
        <v>18</v>
      </c>
      <c r="C280" s="49">
        <v>72</v>
      </c>
      <c r="D280" s="13">
        <v>5.04</v>
      </c>
      <c r="E280" s="13">
        <v>0.72</v>
      </c>
      <c r="F280" s="13">
        <v>30.96</v>
      </c>
      <c r="G280" s="10">
        <v>151.19999999999999</v>
      </c>
      <c r="H280" s="74"/>
    </row>
    <row r="281" spans="1:8" ht="18.75" x14ac:dyDescent="0.25">
      <c r="A281" s="64"/>
      <c r="B281" s="25" t="s">
        <v>10</v>
      </c>
      <c r="C281" s="26">
        <f>SUM(C274:C280)+210</f>
        <v>1022</v>
      </c>
      <c r="D281" s="27">
        <f>SUM(D274:D280)</f>
        <v>47.563333333333333</v>
      </c>
      <c r="E281" s="27">
        <f>SUM(E274:E280)</f>
        <v>43.896666666666668</v>
      </c>
      <c r="F281" s="27">
        <f>SUM(F274:F280)</f>
        <v>121.07</v>
      </c>
      <c r="G281" s="26">
        <f>SUM(G274:G280)</f>
        <v>1076.6966666666667</v>
      </c>
      <c r="H281" s="50"/>
    </row>
    <row r="282" spans="1:8" x14ac:dyDescent="0.25">
      <c r="A282" s="76" t="s">
        <v>19</v>
      </c>
      <c r="B282" s="2" t="s">
        <v>45</v>
      </c>
      <c r="C282" s="3">
        <v>80</v>
      </c>
      <c r="D282" s="4">
        <v>3.26</v>
      </c>
      <c r="E282" s="4">
        <v>3.6666666666666665</v>
      </c>
      <c r="F282" s="4">
        <v>24.866666666666667</v>
      </c>
      <c r="G282" s="5">
        <v>183.33333333333334</v>
      </c>
      <c r="H282" s="70">
        <v>50</v>
      </c>
    </row>
    <row r="283" spans="1:8" x14ac:dyDescent="0.25">
      <c r="A283" s="77"/>
      <c r="B283" s="12" t="s">
        <v>17</v>
      </c>
      <c r="C283" s="10">
        <v>200</v>
      </c>
      <c r="D283" s="13">
        <v>1</v>
      </c>
      <c r="E283" s="13">
        <v>0.2</v>
      </c>
      <c r="F283" s="13">
        <v>20.2</v>
      </c>
      <c r="G283" s="10">
        <v>86</v>
      </c>
      <c r="H283" s="71"/>
    </row>
    <row r="284" spans="1:8" x14ac:dyDescent="0.25">
      <c r="A284" s="78"/>
      <c r="B284" s="25" t="s">
        <v>10</v>
      </c>
      <c r="C284" s="26">
        <f t="shared" ref="C284:G284" si="15">SUM(C282:C283)</f>
        <v>280</v>
      </c>
      <c r="D284" s="27">
        <f t="shared" si="15"/>
        <v>4.26</v>
      </c>
      <c r="E284" s="27">
        <f t="shared" si="15"/>
        <v>3.8666666666666667</v>
      </c>
      <c r="F284" s="27">
        <f t="shared" si="15"/>
        <v>45.066666666666663</v>
      </c>
      <c r="G284" s="26">
        <f t="shared" si="15"/>
        <v>269.33333333333337</v>
      </c>
      <c r="H284" s="26"/>
    </row>
    <row r="285" spans="1:8" x14ac:dyDescent="0.25">
      <c r="A285" s="37"/>
      <c r="B285" s="25" t="s">
        <v>22</v>
      </c>
      <c r="C285" s="3"/>
      <c r="D285" s="27">
        <f>D284+D281+D273</f>
        <v>86.071333333333328</v>
      </c>
      <c r="E285" s="27">
        <f>E284+E281+E273</f>
        <v>73.549333333333337</v>
      </c>
      <c r="F285" s="27">
        <f>F284+F281+F273</f>
        <v>261.51266666666663</v>
      </c>
      <c r="G285" s="26">
        <f>G284+G281+G273</f>
        <v>2097.1900000000005</v>
      </c>
      <c r="H285" s="26"/>
    </row>
    <row r="286" spans="1:8" x14ac:dyDescent="0.25">
      <c r="C286" s="38"/>
      <c r="D286" s="39"/>
      <c r="E286" s="39"/>
      <c r="F286" s="39"/>
      <c r="G286" s="38"/>
      <c r="H286" s="38"/>
    </row>
    <row r="287" spans="1:8" ht="15.75" customHeight="1" x14ac:dyDescent="0.25">
      <c r="B287" s="36"/>
      <c r="C287" s="53" t="s">
        <v>37</v>
      </c>
      <c r="D287" s="20"/>
      <c r="E287" s="39"/>
      <c r="F287" s="39"/>
      <c r="G287" s="38"/>
      <c r="H287" s="38"/>
    </row>
    <row r="288" spans="1:8" x14ac:dyDescent="0.25">
      <c r="C288" s="38"/>
      <c r="D288" s="39"/>
      <c r="E288" s="39"/>
      <c r="F288" s="39"/>
      <c r="G288" s="38"/>
      <c r="H288" s="38"/>
    </row>
    <row r="289" spans="1:8" ht="15" customHeight="1" x14ac:dyDescent="0.25">
      <c r="A289" s="68" t="s">
        <v>1</v>
      </c>
      <c r="B289" s="68" t="s">
        <v>2</v>
      </c>
      <c r="C289" s="66" t="s">
        <v>130</v>
      </c>
      <c r="D289" s="67" t="s">
        <v>3</v>
      </c>
      <c r="E289" s="67"/>
      <c r="F289" s="67"/>
      <c r="G289" s="66" t="s">
        <v>131</v>
      </c>
      <c r="H289" s="69" t="s">
        <v>132</v>
      </c>
    </row>
    <row r="290" spans="1:8" x14ac:dyDescent="0.25">
      <c r="A290" s="68"/>
      <c r="B290" s="68"/>
      <c r="C290" s="66"/>
      <c r="D290" s="13" t="s">
        <v>133</v>
      </c>
      <c r="E290" s="13" t="s">
        <v>134</v>
      </c>
      <c r="F290" s="13" t="s">
        <v>135</v>
      </c>
      <c r="G290" s="66"/>
      <c r="H290" s="69"/>
    </row>
    <row r="291" spans="1:8" x14ac:dyDescent="0.25">
      <c r="A291" s="64" t="s">
        <v>4</v>
      </c>
      <c r="B291" s="2" t="s">
        <v>5</v>
      </c>
      <c r="C291" s="10">
        <v>10</v>
      </c>
      <c r="D291" s="13">
        <v>0.08</v>
      </c>
      <c r="E291" s="13">
        <v>7.25</v>
      </c>
      <c r="F291" s="13">
        <v>0.13</v>
      </c>
      <c r="G291" s="10">
        <v>66</v>
      </c>
      <c r="H291" s="63">
        <v>97</v>
      </c>
    </row>
    <row r="292" spans="1:8" ht="15" customHeight="1" x14ac:dyDescent="0.25">
      <c r="A292" s="64"/>
      <c r="B292" s="2" t="s">
        <v>6</v>
      </c>
      <c r="C292" s="10">
        <v>150</v>
      </c>
      <c r="D292" s="11">
        <v>1.35</v>
      </c>
      <c r="E292" s="11">
        <v>0.3</v>
      </c>
      <c r="F292" s="11">
        <v>12.15</v>
      </c>
      <c r="G292" s="3">
        <v>54</v>
      </c>
      <c r="H292" s="63"/>
    </row>
    <row r="293" spans="1:8" ht="25.5" x14ac:dyDescent="0.25">
      <c r="A293" s="64"/>
      <c r="B293" s="2" t="s">
        <v>38</v>
      </c>
      <c r="C293" s="14" t="s">
        <v>39</v>
      </c>
      <c r="D293" s="11">
        <v>33.804000000000002</v>
      </c>
      <c r="E293" s="11">
        <v>24.294000000000004</v>
      </c>
      <c r="F293" s="11">
        <v>47.25</v>
      </c>
      <c r="G293" s="3">
        <v>542.6400000000001</v>
      </c>
      <c r="H293" s="63"/>
    </row>
    <row r="294" spans="1:8" x14ac:dyDescent="0.25">
      <c r="A294" s="64"/>
      <c r="B294" s="12" t="s">
        <v>106</v>
      </c>
      <c r="C294" s="10">
        <v>200</v>
      </c>
      <c r="D294" s="13">
        <v>4.08</v>
      </c>
      <c r="E294" s="13">
        <v>3.54</v>
      </c>
      <c r="F294" s="13">
        <v>17.579999999999998</v>
      </c>
      <c r="G294" s="10">
        <v>118.6</v>
      </c>
      <c r="H294" s="63"/>
    </row>
    <row r="295" spans="1:8" x14ac:dyDescent="0.25">
      <c r="A295" s="64"/>
      <c r="B295" s="9" t="s">
        <v>9</v>
      </c>
      <c r="C295" s="24">
        <v>50</v>
      </c>
      <c r="D295" s="4">
        <v>4</v>
      </c>
      <c r="E295" s="4">
        <v>0.51</v>
      </c>
      <c r="F295" s="4">
        <v>24.47</v>
      </c>
      <c r="G295" s="5">
        <v>118.45</v>
      </c>
      <c r="H295" s="63"/>
    </row>
    <row r="296" spans="1:8" ht="18.75" x14ac:dyDescent="0.25">
      <c r="A296" s="64"/>
      <c r="B296" s="25" t="s">
        <v>10</v>
      </c>
      <c r="C296" s="26">
        <f>SUM(C291:C295)+200</f>
        <v>610</v>
      </c>
      <c r="D296" s="27">
        <f>SUM(D291:D295)</f>
        <v>43.314</v>
      </c>
      <c r="E296" s="27">
        <f>SUM(E291:E295)</f>
        <v>35.894000000000005</v>
      </c>
      <c r="F296" s="27">
        <f>SUM(F291:F295)</f>
        <v>101.58</v>
      </c>
      <c r="G296" s="26">
        <f>SUM(G291:G295)</f>
        <v>899.69000000000017</v>
      </c>
      <c r="H296" s="50"/>
    </row>
    <row r="297" spans="1:8" x14ac:dyDescent="0.25">
      <c r="A297" s="64" t="s">
        <v>11</v>
      </c>
      <c r="B297" s="2" t="s">
        <v>107</v>
      </c>
      <c r="C297" s="10">
        <v>100</v>
      </c>
      <c r="D297" s="13">
        <v>4.666666666666667</v>
      </c>
      <c r="E297" s="13">
        <v>9.3333333333333339</v>
      </c>
      <c r="F297" s="13">
        <v>7.166666666666667</v>
      </c>
      <c r="G297" s="10">
        <v>131.66666666666666</v>
      </c>
      <c r="H297" s="63">
        <v>182</v>
      </c>
    </row>
    <row r="298" spans="1:8" ht="25.5" x14ac:dyDescent="0.25">
      <c r="A298" s="64"/>
      <c r="B298" s="28" t="s">
        <v>108</v>
      </c>
      <c r="C298" s="10">
        <v>250</v>
      </c>
      <c r="D298" s="11">
        <v>4.7</v>
      </c>
      <c r="E298" s="11">
        <v>8.1999999999999993</v>
      </c>
      <c r="F298" s="11">
        <v>8.6999999999999993</v>
      </c>
      <c r="G298" s="3">
        <v>131</v>
      </c>
      <c r="H298" s="63"/>
    </row>
    <row r="299" spans="1:8" x14ac:dyDescent="0.25">
      <c r="A299" s="64"/>
      <c r="B299" s="2" t="s">
        <v>109</v>
      </c>
      <c r="C299" s="10">
        <v>120</v>
      </c>
      <c r="D299" s="11">
        <v>17.289720000000003</v>
      </c>
      <c r="E299" s="11">
        <v>22.85868</v>
      </c>
      <c r="F299" s="11">
        <v>6.4693199999999997</v>
      </c>
      <c r="G299" s="10">
        <v>301.50599999999997</v>
      </c>
      <c r="H299" s="63"/>
    </row>
    <row r="300" spans="1:8" x14ac:dyDescent="0.25">
      <c r="A300" s="64"/>
      <c r="B300" s="2" t="s">
        <v>15</v>
      </c>
      <c r="C300" s="14" t="s">
        <v>16</v>
      </c>
      <c r="D300" s="11">
        <v>6.5</v>
      </c>
      <c r="E300" s="11">
        <v>5.4</v>
      </c>
      <c r="F300" s="11">
        <v>31.68</v>
      </c>
      <c r="G300" s="3">
        <v>202.3</v>
      </c>
      <c r="H300" s="63"/>
    </row>
    <row r="301" spans="1:8" x14ac:dyDescent="0.25">
      <c r="A301" s="64"/>
      <c r="B301" s="9" t="s">
        <v>44</v>
      </c>
      <c r="C301" s="10">
        <v>200</v>
      </c>
      <c r="D301" s="13">
        <v>0.1</v>
      </c>
      <c r="E301" s="13">
        <v>0.1</v>
      </c>
      <c r="F301" s="13">
        <v>11.1</v>
      </c>
      <c r="G301" s="10">
        <v>46</v>
      </c>
      <c r="H301" s="63"/>
    </row>
    <row r="302" spans="1:8" x14ac:dyDescent="0.25">
      <c r="A302" s="64"/>
      <c r="B302" s="9" t="s">
        <v>9</v>
      </c>
      <c r="C302" s="49">
        <v>70</v>
      </c>
      <c r="D302" s="13">
        <v>5.6</v>
      </c>
      <c r="E302" s="13">
        <v>0.71</v>
      </c>
      <c r="F302" s="13">
        <v>34.26</v>
      </c>
      <c r="G302" s="10">
        <v>165.83</v>
      </c>
      <c r="H302" s="63"/>
    </row>
    <row r="303" spans="1:8" x14ac:dyDescent="0.25">
      <c r="A303" s="64"/>
      <c r="B303" s="2" t="s">
        <v>18</v>
      </c>
      <c r="C303" s="49">
        <v>72</v>
      </c>
      <c r="D303" s="13">
        <v>5.04</v>
      </c>
      <c r="E303" s="13">
        <v>0.72</v>
      </c>
      <c r="F303" s="13">
        <v>30.96</v>
      </c>
      <c r="G303" s="10">
        <v>151.19999999999999</v>
      </c>
      <c r="H303" s="63"/>
    </row>
    <row r="304" spans="1:8" ht="18.75" x14ac:dyDescent="0.25">
      <c r="A304" s="64"/>
      <c r="B304" s="25" t="s">
        <v>10</v>
      </c>
      <c r="C304" s="26">
        <f>SUM(C297:C303)+190</f>
        <v>1002</v>
      </c>
      <c r="D304" s="27">
        <f>SUM(D297:D303)</f>
        <v>43.896386666666672</v>
      </c>
      <c r="E304" s="27">
        <f>SUM(E297:E303)</f>
        <v>47.322013333333331</v>
      </c>
      <c r="F304" s="27">
        <f>SUM(F297:F303)</f>
        <v>130.33598666666666</v>
      </c>
      <c r="G304" s="26">
        <f>SUM(G297:G303)</f>
        <v>1129.5026666666665</v>
      </c>
      <c r="H304" s="50"/>
    </row>
    <row r="305" spans="1:8" ht="25.5" x14ac:dyDescent="0.25">
      <c r="A305" s="64" t="s">
        <v>19</v>
      </c>
      <c r="B305" s="2" t="s">
        <v>110</v>
      </c>
      <c r="C305" s="3">
        <v>50</v>
      </c>
      <c r="D305" s="4">
        <v>1.3319999999999999</v>
      </c>
      <c r="E305" s="4">
        <v>3.9959999999999996</v>
      </c>
      <c r="F305" s="4">
        <v>17.981999999999999</v>
      </c>
      <c r="G305" s="5">
        <v>113.21999999999998</v>
      </c>
      <c r="H305" s="65">
        <v>50</v>
      </c>
    </row>
    <row r="306" spans="1:8" x14ac:dyDescent="0.25">
      <c r="A306" s="64"/>
      <c r="B306" s="12" t="s">
        <v>21</v>
      </c>
      <c r="C306" s="10">
        <v>200</v>
      </c>
      <c r="D306" s="13">
        <v>0.2</v>
      </c>
      <c r="E306" s="13">
        <v>0.1</v>
      </c>
      <c r="F306" s="13">
        <v>9.3000000000000007</v>
      </c>
      <c r="G306" s="10">
        <v>38</v>
      </c>
      <c r="H306" s="65"/>
    </row>
    <row r="307" spans="1:8" x14ac:dyDescent="0.25">
      <c r="A307" s="64"/>
      <c r="B307" s="25" t="s">
        <v>10</v>
      </c>
      <c r="C307" s="26">
        <f t="shared" ref="C307:G307" si="16">SUM(C305:C306)</f>
        <v>250</v>
      </c>
      <c r="D307" s="27">
        <f t="shared" si="16"/>
        <v>1.5319999999999998</v>
      </c>
      <c r="E307" s="27">
        <f t="shared" si="16"/>
        <v>4.0959999999999992</v>
      </c>
      <c r="F307" s="27">
        <f t="shared" si="16"/>
        <v>27.282</v>
      </c>
      <c r="G307" s="26">
        <f t="shared" si="16"/>
        <v>151.21999999999997</v>
      </c>
      <c r="H307" s="26"/>
    </row>
    <row r="308" spans="1:8" x14ac:dyDescent="0.25">
      <c r="A308" s="37"/>
      <c r="B308" s="25" t="s">
        <v>22</v>
      </c>
      <c r="C308" s="3"/>
      <c r="D308" s="27">
        <f>D307+D304+D296</f>
        <v>88.742386666666675</v>
      </c>
      <c r="E308" s="27">
        <f>E307+E304+E296</f>
        <v>87.31201333333334</v>
      </c>
      <c r="F308" s="27">
        <f>F307+F304+F296</f>
        <v>259.19798666666668</v>
      </c>
      <c r="G308" s="26">
        <f>G307+G304+G296</f>
        <v>2180.4126666666666</v>
      </c>
      <c r="H308" s="26"/>
    </row>
    <row r="309" spans="1:8" ht="15" customHeight="1" x14ac:dyDescent="0.25">
      <c r="C309" s="38"/>
      <c r="D309" s="39"/>
      <c r="E309" s="39"/>
      <c r="F309" s="39"/>
      <c r="G309" s="38"/>
      <c r="H309" s="38"/>
    </row>
    <row r="310" spans="1:8" ht="15.75" x14ac:dyDescent="0.25">
      <c r="B310" s="36"/>
      <c r="C310" s="53" t="s">
        <v>47</v>
      </c>
      <c r="D310" s="20"/>
      <c r="E310" s="39"/>
      <c r="F310" s="39"/>
      <c r="G310" s="38"/>
      <c r="H310" s="38"/>
    </row>
    <row r="311" spans="1:8" x14ac:dyDescent="0.25">
      <c r="C311" s="38"/>
      <c r="D311" s="39"/>
      <c r="E311" s="39"/>
      <c r="F311" s="39"/>
      <c r="G311" s="38"/>
      <c r="H311" s="38"/>
    </row>
    <row r="312" spans="1:8" ht="15" customHeight="1" x14ac:dyDescent="0.25">
      <c r="A312" s="68" t="s">
        <v>1</v>
      </c>
      <c r="B312" s="68" t="s">
        <v>2</v>
      </c>
      <c r="C312" s="66" t="s">
        <v>130</v>
      </c>
      <c r="D312" s="67" t="s">
        <v>3</v>
      </c>
      <c r="E312" s="67"/>
      <c r="F312" s="67"/>
      <c r="G312" s="66" t="s">
        <v>131</v>
      </c>
      <c r="H312" s="69" t="s">
        <v>132</v>
      </c>
    </row>
    <row r="313" spans="1:8" x14ac:dyDescent="0.25">
      <c r="A313" s="68"/>
      <c r="B313" s="68"/>
      <c r="C313" s="66"/>
      <c r="D313" s="13" t="s">
        <v>133</v>
      </c>
      <c r="E313" s="13" t="s">
        <v>134</v>
      </c>
      <c r="F313" s="13" t="s">
        <v>135</v>
      </c>
      <c r="G313" s="66"/>
      <c r="H313" s="69"/>
    </row>
    <row r="314" spans="1:8" ht="15" customHeight="1" x14ac:dyDescent="0.25">
      <c r="A314" s="64" t="s">
        <v>4</v>
      </c>
      <c r="B314" s="2" t="s">
        <v>24</v>
      </c>
      <c r="C314" s="10">
        <v>200</v>
      </c>
      <c r="D314" s="11">
        <v>6.4</v>
      </c>
      <c r="E314" s="11">
        <v>3.2</v>
      </c>
      <c r="F314" s="11">
        <v>1.8</v>
      </c>
      <c r="G314" s="3">
        <v>136</v>
      </c>
      <c r="H314" s="65">
        <v>97</v>
      </c>
    </row>
    <row r="315" spans="1:8" s="6" customFormat="1" ht="25.5" x14ac:dyDescent="0.25">
      <c r="A315" s="64"/>
      <c r="B315" s="2" t="s">
        <v>111</v>
      </c>
      <c r="C315" s="14" t="s">
        <v>28</v>
      </c>
      <c r="D315" s="11">
        <v>8.64</v>
      </c>
      <c r="E315" s="11">
        <v>11.06</v>
      </c>
      <c r="F315" s="11">
        <v>44.32</v>
      </c>
      <c r="G315" s="3">
        <v>312</v>
      </c>
      <c r="H315" s="65"/>
    </row>
    <row r="316" spans="1:8" x14ac:dyDescent="0.25">
      <c r="A316" s="64"/>
      <c r="B316" s="2" t="s">
        <v>49</v>
      </c>
      <c r="C316" s="10">
        <v>80</v>
      </c>
      <c r="D316" s="11">
        <v>8.1</v>
      </c>
      <c r="E316" s="11">
        <v>9</v>
      </c>
      <c r="F316" s="11">
        <v>1.4</v>
      </c>
      <c r="G316" s="3">
        <v>119</v>
      </c>
      <c r="H316" s="65"/>
    </row>
    <row r="317" spans="1:8" x14ac:dyDescent="0.25">
      <c r="A317" s="64"/>
      <c r="B317" s="2" t="s">
        <v>29</v>
      </c>
      <c r="C317" s="10" t="s">
        <v>112</v>
      </c>
      <c r="D317" s="11">
        <v>0.67</v>
      </c>
      <c r="E317" s="11">
        <v>0.27</v>
      </c>
      <c r="F317" s="11">
        <v>18.3</v>
      </c>
      <c r="G317" s="3">
        <v>78</v>
      </c>
      <c r="H317" s="65"/>
    </row>
    <row r="318" spans="1:8" x14ac:dyDescent="0.25">
      <c r="A318" s="64"/>
      <c r="B318" s="9" t="s">
        <v>9</v>
      </c>
      <c r="C318" s="24">
        <v>50</v>
      </c>
      <c r="D318" s="4">
        <v>4</v>
      </c>
      <c r="E318" s="4">
        <v>0.51</v>
      </c>
      <c r="F318" s="4">
        <v>24.47</v>
      </c>
      <c r="G318" s="5">
        <v>118.45</v>
      </c>
      <c r="H318" s="65"/>
    </row>
    <row r="319" spans="1:8" ht="18.75" x14ac:dyDescent="0.25">
      <c r="A319" s="64"/>
      <c r="B319" s="25" t="s">
        <v>10</v>
      </c>
      <c r="C319" s="26">
        <f>SUM(C314:C318)+215+210</f>
        <v>755</v>
      </c>
      <c r="D319" s="27">
        <f>SUM(D314:D318)</f>
        <v>27.810000000000002</v>
      </c>
      <c r="E319" s="27">
        <f>SUM(E314:E318)</f>
        <v>24.040000000000003</v>
      </c>
      <c r="F319" s="27">
        <f>SUM(F314:F318)</f>
        <v>90.289999999999992</v>
      </c>
      <c r="G319" s="26">
        <f>SUM(G314:G318)</f>
        <v>763.45</v>
      </c>
      <c r="H319" s="50"/>
    </row>
    <row r="320" spans="1:8" x14ac:dyDescent="0.25">
      <c r="A320" s="64" t="s">
        <v>11</v>
      </c>
      <c r="B320" s="57" t="s">
        <v>136</v>
      </c>
      <c r="C320" s="58">
        <v>100</v>
      </c>
      <c r="D320" s="59">
        <v>0.7</v>
      </c>
      <c r="E320" s="59">
        <v>0.1</v>
      </c>
      <c r="F320" s="59">
        <v>1.9</v>
      </c>
      <c r="G320" s="58">
        <v>12</v>
      </c>
      <c r="H320" s="63">
        <v>182</v>
      </c>
    </row>
    <row r="321" spans="1:8" x14ac:dyDescent="0.25">
      <c r="A321" s="64"/>
      <c r="B321" s="28" t="s">
        <v>113</v>
      </c>
      <c r="C321" s="10">
        <v>250</v>
      </c>
      <c r="D321" s="11">
        <v>7</v>
      </c>
      <c r="E321" s="11">
        <v>6.3</v>
      </c>
      <c r="F321" s="11">
        <v>14.5</v>
      </c>
      <c r="G321" s="3">
        <v>153</v>
      </c>
      <c r="H321" s="63"/>
    </row>
    <row r="322" spans="1:8" x14ac:dyDescent="0.25">
      <c r="A322" s="64"/>
      <c r="B322" s="2" t="s">
        <v>114</v>
      </c>
      <c r="C322" s="10">
        <v>250</v>
      </c>
      <c r="D322" s="13">
        <v>29.7</v>
      </c>
      <c r="E322" s="13">
        <v>34.5</v>
      </c>
      <c r="F322" s="13">
        <v>35.299999999999997</v>
      </c>
      <c r="G322" s="10">
        <v>554</v>
      </c>
      <c r="H322" s="63"/>
    </row>
    <row r="323" spans="1:8" x14ac:dyDescent="0.25">
      <c r="A323" s="64"/>
      <c r="B323" s="12" t="s">
        <v>17</v>
      </c>
      <c r="C323" s="10">
        <v>200</v>
      </c>
      <c r="D323" s="13">
        <v>1</v>
      </c>
      <c r="E323" s="13">
        <v>0.2</v>
      </c>
      <c r="F323" s="13">
        <v>20.2</v>
      </c>
      <c r="G323" s="10">
        <v>86</v>
      </c>
      <c r="H323" s="63"/>
    </row>
    <row r="324" spans="1:8" x14ac:dyDescent="0.25">
      <c r="A324" s="64"/>
      <c r="B324" s="9" t="s">
        <v>9</v>
      </c>
      <c r="C324" s="49">
        <v>70</v>
      </c>
      <c r="D324" s="13">
        <v>5.6</v>
      </c>
      <c r="E324" s="13">
        <v>0.71</v>
      </c>
      <c r="F324" s="13">
        <v>34.26</v>
      </c>
      <c r="G324" s="10">
        <v>165.83</v>
      </c>
      <c r="H324" s="63"/>
    </row>
    <row r="325" spans="1:8" x14ac:dyDescent="0.25">
      <c r="A325" s="64"/>
      <c r="B325" s="2" t="s">
        <v>18</v>
      </c>
      <c r="C325" s="49">
        <v>72</v>
      </c>
      <c r="D325" s="13">
        <v>5.04</v>
      </c>
      <c r="E325" s="13">
        <v>0.72</v>
      </c>
      <c r="F325" s="13">
        <v>30.96</v>
      </c>
      <c r="G325" s="10">
        <v>151.19999999999999</v>
      </c>
      <c r="H325" s="63"/>
    </row>
    <row r="326" spans="1:8" ht="18.75" x14ac:dyDescent="0.25">
      <c r="A326" s="64"/>
      <c r="B326" s="25" t="s">
        <v>10</v>
      </c>
      <c r="C326" s="26">
        <f t="shared" ref="C326:G326" si="17">SUM(C320:C325)</f>
        <v>942</v>
      </c>
      <c r="D326" s="27">
        <f t="shared" si="17"/>
        <v>49.04</v>
      </c>
      <c r="E326" s="27">
        <f t="shared" si="17"/>
        <v>42.53</v>
      </c>
      <c r="F326" s="27">
        <f t="shared" si="17"/>
        <v>137.12</v>
      </c>
      <c r="G326" s="26">
        <f t="shared" si="17"/>
        <v>1122.03</v>
      </c>
      <c r="H326" s="50"/>
    </row>
    <row r="327" spans="1:8" x14ac:dyDescent="0.25">
      <c r="A327" s="64" t="s">
        <v>19</v>
      </c>
      <c r="B327" s="2" t="s">
        <v>36</v>
      </c>
      <c r="C327" s="3">
        <v>60</v>
      </c>
      <c r="D327" s="11">
        <v>3.4</v>
      </c>
      <c r="E327" s="11">
        <v>1.7</v>
      </c>
      <c r="F327" s="11">
        <v>24.7</v>
      </c>
      <c r="G327" s="3">
        <v>221</v>
      </c>
      <c r="H327" s="65">
        <v>50</v>
      </c>
    </row>
    <row r="328" spans="1:8" x14ac:dyDescent="0.25">
      <c r="A328" s="64"/>
      <c r="B328" s="12" t="s">
        <v>66</v>
      </c>
      <c r="C328" s="10">
        <v>200</v>
      </c>
      <c r="D328" s="13">
        <v>0</v>
      </c>
      <c r="E328" s="13">
        <v>0</v>
      </c>
      <c r="F328" s="13">
        <v>15</v>
      </c>
      <c r="G328" s="10">
        <v>30</v>
      </c>
      <c r="H328" s="65"/>
    </row>
    <row r="329" spans="1:8" ht="15.75" customHeight="1" x14ac:dyDescent="0.25">
      <c r="A329" s="64"/>
      <c r="B329" s="25" t="s">
        <v>10</v>
      </c>
      <c r="C329" s="26">
        <f>SUM(C327:C328)</f>
        <v>260</v>
      </c>
      <c r="D329" s="27">
        <f>D328+D327</f>
        <v>3.4</v>
      </c>
      <c r="E329" s="27">
        <f>E328+E327</f>
        <v>1.7</v>
      </c>
      <c r="F329" s="27">
        <f>F328+F327</f>
        <v>39.700000000000003</v>
      </c>
      <c r="G329" s="26">
        <f>G328+G327</f>
        <v>251</v>
      </c>
      <c r="H329" s="26"/>
    </row>
    <row r="330" spans="1:8" x14ac:dyDescent="0.25">
      <c r="A330" s="37"/>
      <c r="B330" s="25" t="s">
        <v>22</v>
      </c>
      <c r="C330" s="3"/>
      <c r="D330" s="27">
        <f>D329+D326+D319</f>
        <v>80.25</v>
      </c>
      <c r="E330" s="27">
        <f>E329+E326+E319</f>
        <v>68.27000000000001</v>
      </c>
      <c r="F330" s="27">
        <f>F329+F326+F319</f>
        <v>267.11</v>
      </c>
      <c r="G330" s="26">
        <f>G329+G326+G319</f>
        <v>2136.48</v>
      </c>
      <c r="H330" s="26"/>
    </row>
    <row r="331" spans="1:8" x14ac:dyDescent="0.25">
      <c r="C331" s="38"/>
      <c r="D331" s="39"/>
      <c r="E331" s="39"/>
      <c r="F331" s="39"/>
      <c r="G331" s="38"/>
      <c r="H331" s="38"/>
    </row>
    <row r="332" spans="1:8" ht="15.75" x14ac:dyDescent="0.25">
      <c r="B332" s="36"/>
      <c r="C332" s="53" t="s">
        <v>57</v>
      </c>
      <c r="D332" s="20"/>
      <c r="E332" s="39"/>
      <c r="F332" s="39"/>
      <c r="G332" s="38"/>
      <c r="H332" s="38"/>
    </row>
    <row r="333" spans="1:8" x14ac:dyDescent="0.25">
      <c r="C333" s="38"/>
      <c r="D333" s="39"/>
      <c r="E333" s="39"/>
      <c r="F333" s="39"/>
      <c r="G333" s="38"/>
      <c r="H333" s="38"/>
    </row>
    <row r="334" spans="1:8" ht="15" customHeight="1" x14ac:dyDescent="0.25">
      <c r="A334" s="68" t="s">
        <v>1</v>
      </c>
      <c r="B334" s="68" t="s">
        <v>2</v>
      </c>
      <c r="C334" s="66" t="s">
        <v>130</v>
      </c>
      <c r="D334" s="67" t="s">
        <v>3</v>
      </c>
      <c r="E334" s="67"/>
      <c r="F334" s="67"/>
      <c r="G334" s="66" t="s">
        <v>131</v>
      </c>
      <c r="H334" s="69" t="s">
        <v>132</v>
      </c>
    </row>
    <row r="335" spans="1:8" x14ac:dyDescent="0.25">
      <c r="A335" s="68"/>
      <c r="B335" s="68"/>
      <c r="C335" s="66"/>
      <c r="D335" s="13" t="s">
        <v>133</v>
      </c>
      <c r="E335" s="13" t="s">
        <v>134</v>
      </c>
      <c r="F335" s="13" t="s">
        <v>135</v>
      </c>
      <c r="G335" s="66"/>
      <c r="H335" s="69"/>
    </row>
    <row r="336" spans="1:8" x14ac:dyDescent="0.25">
      <c r="A336" s="64" t="s">
        <v>4</v>
      </c>
      <c r="B336" s="2" t="s">
        <v>5</v>
      </c>
      <c r="C336" s="10">
        <v>10</v>
      </c>
      <c r="D336" s="13">
        <v>0.08</v>
      </c>
      <c r="E336" s="13">
        <v>7.25</v>
      </c>
      <c r="F336" s="13">
        <v>0.13</v>
      </c>
      <c r="G336" s="10">
        <v>66</v>
      </c>
      <c r="H336" s="63">
        <v>97</v>
      </c>
    </row>
    <row r="337" spans="1:8" x14ac:dyDescent="0.25">
      <c r="A337" s="64"/>
      <c r="B337" s="2" t="s">
        <v>76</v>
      </c>
      <c r="C337" s="10">
        <v>100</v>
      </c>
      <c r="D337" s="13">
        <v>1.4</v>
      </c>
      <c r="E337" s="13">
        <v>6</v>
      </c>
      <c r="F337" s="13">
        <v>8.3000000000000007</v>
      </c>
      <c r="G337" s="10">
        <v>93</v>
      </c>
      <c r="H337" s="63"/>
    </row>
    <row r="338" spans="1:8" ht="15" customHeight="1" x14ac:dyDescent="0.25">
      <c r="A338" s="64"/>
      <c r="B338" s="54" t="s">
        <v>14</v>
      </c>
      <c r="C338" s="10">
        <v>120</v>
      </c>
      <c r="D338" s="13">
        <v>19.7</v>
      </c>
      <c r="E338" s="13">
        <v>20.399999999999999</v>
      </c>
      <c r="F338" s="13">
        <v>17.100000000000001</v>
      </c>
      <c r="G338" s="10">
        <v>333</v>
      </c>
      <c r="H338" s="63"/>
    </row>
    <row r="339" spans="1:8" x14ac:dyDescent="0.25">
      <c r="A339" s="64"/>
      <c r="B339" s="12" t="s">
        <v>59</v>
      </c>
      <c r="C339" s="14" t="s">
        <v>34</v>
      </c>
      <c r="D339" s="11">
        <v>6.5</v>
      </c>
      <c r="E339" s="11">
        <v>5.4</v>
      </c>
      <c r="F339" s="11">
        <v>31.68</v>
      </c>
      <c r="G339" s="3">
        <v>202.3</v>
      </c>
      <c r="H339" s="63"/>
    </row>
    <row r="340" spans="1:8" ht="15.75" customHeight="1" x14ac:dyDescent="0.25">
      <c r="A340" s="64"/>
      <c r="B340" s="12" t="s">
        <v>115</v>
      </c>
      <c r="C340" s="10">
        <v>200</v>
      </c>
      <c r="D340" s="13">
        <v>0.24000000000000002</v>
      </c>
      <c r="E340" s="13">
        <v>0.14000000000000001</v>
      </c>
      <c r="F340" s="13">
        <v>10.280000000000001</v>
      </c>
      <c r="G340" s="10">
        <v>42.7</v>
      </c>
      <c r="H340" s="63"/>
    </row>
    <row r="341" spans="1:8" x14ac:dyDescent="0.25">
      <c r="A341" s="64"/>
      <c r="B341" s="9" t="s">
        <v>9</v>
      </c>
      <c r="C341" s="24">
        <v>50</v>
      </c>
      <c r="D341" s="4">
        <v>4</v>
      </c>
      <c r="E341" s="4">
        <v>0.51</v>
      </c>
      <c r="F341" s="4">
        <v>24.47</v>
      </c>
      <c r="G341" s="5">
        <v>118.45</v>
      </c>
      <c r="H341" s="63"/>
    </row>
    <row r="342" spans="1:8" ht="18.75" x14ac:dyDescent="0.25">
      <c r="A342" s="64"/>
      <c r="B342" s="25" t="s">
        <v>10</v>
      </c>
      <c r="C342" s="26">
        <f>SUM(C336:C341)+186</f>
        <v>666</v>
      </c>
      <c r="D342" s="27">
        <f>SUM(D336:D341)</f>
        <v>31.919999999999998</v>
      </c>
      <c r="E342" s="27">
        <f>SUM(E336:E341)</f>
        <v>39.699999999999996</v>
      </c>
      <c r="F342" s="27">
        <f>SUM(F336:F341)</f>
        <v>91.960000000000008</v>
      </c>
      <c r="G342" s="26">
        <f>SUM(G336:G341)</f>
        <v>855.45</v>
      </c>
      <c r="H342" s="50"/>
    </row>
    <row r="343" spans="1:8" x14ac:dyDescent="0.25">
      <c r="A343" s="64" t="s">
        <v>11</v>
      </c>
      <c r="B343" s="2" t="s">
        <v>6</v>
      </c>
      <c r="C343" s="10">
        <v>150</v>
      </c>
      <c r="D343" s="11">
        <v>1.35</v>
      </c>
      <c r="E343" s="11">
        <v>0.3</v>
      </c>
      <c r="F343" s="11">
        <v>12.15</v>
      </c>
      <c r="G343" s="3">
        <v>54</v>
      </c>
      <c r="H343" s="65">
        <v>182</v>
      </c>
    </row>
    <row r="344" spans="1:8" x14ac:dyDescent="0.25">
      <c r="A344" s="64"/>
      <c r="B344" s="28" t="s">
        <v>13</v>
      </c>
      <c r="C344" s="10">
        <v>250</v>
      </c>
      <c r="D344" s="11">
        <v>2.5</v>
      </c>
      <c r="E344" s="11">
        <v>2.6</v>
      </c>
      <c r="F344" s="11">
        <v>18.600000000000001</v>
      </c>
      <c r="G344" s="3">
        <v>65</v>
      </c>
      <c r="H344" s="65"/>
    </row>
    <row r="345" spans="1:8" x14ac:dyDescent="0.25">
      <c r="A345" s="64"/>
      <c r="B345" s="2" t="s">
        <v>54</v>
      </c>
      <c r="C345" s="10">
        <v>250</v>
      </c>
      <c r="D345" s="11">
        <v>27.487500000000001</v>
      </c>
      <c r="E345" s="11">
        <v>28.15</v>
      </c>
      <c r="F345" s="11">
        <v>43.362499999999997</v>
      </c>
      <c r="G345" s="3">
        <v>536.66250000000002</v>
      </c>
      <c r="H345" s="65"/>
    </row>
    <row r="346" spans="1:8" x14ac:dyDescent="0.25">
      <c r="A346" s="64"/>
      <c r="B346" s="2" t="s">
        <v>35</v>
      </c>
      <c r="C346" s="10">
        <v>200</v>
      </c>
      <c r="D346" s="13">
        <v>0.6</v>
      </c>
      <c r="E346" s="13">
        <v>0.1</v>
      </c>
      <c r="F346" s="13">
        <v>20.100000000000001</v>
      </c>
      <c r="G346" s="10">
        <v>84</v>
      </c>
      <c r="H346" s="65"/>
    </row>
    <row r="347" spans="1:8" x14ac:dyDescent="0.25">
      <c r="A347" s="64"/>
      <c r="B347" s="9" t="s">
        <v>9</v>
      </c>
      <c r="C347" s="49">
        <v>70</v>
      </c>
      <c r="D347" s="13">
        <v>5.6</v>
      </c>
      <c r="E347" s="13">
        <v>0.71</v>
      </c>
      <c r="F347" s="13">
        <v>34.26</v>
      </c>
      <c r="G347" s="10">
        <v>165.83</v>
      </c>
      <c r="H347" s="65"/>
    </row>
    <row r="348" spans="1:8" ht="15" customHeight="1" x14ac:dyDescent="0.25">
      <c r="A348" s="64"/>
      <c r="B348" s="2" t="s">
        <v>18</v>
      </c>
      <c r="C348" s="49">
        <v>72</v>
      </c>
      <c r="D348" s="13">
        <v>5.04</v>
      </c>
      <c r="E348" s="13">
        <v>0.72</v>
      </c>
      <c r="F348" s="13">
        <v>30.96</v>
      </c>
      <c r="G348" s="10">
        <v>151.19999999999999</v>
      </c>
      <c r="H348" s="65"/>
    </row>
    <row r="349" spans="1:8" ht="18.75" x14ac:dyDescent="0.25">
      <c r="A349" s="64"/>
      <c r="B349" s="25" t="s">
        <v>10</v>
      </c>
      <c r="C349" s="26">
        <f t="shared" ref="C349:G349" si="18">SUM(C343:C348)</f>
        <v>992</v>
      </c>
      <c r="D349" s="27">
        <f t="shared" si="18"/>
        <v>42.577500000000001</v>
      </c>
      <c r="E349" s="27">
        <f t="shared" si="18"/>
        <v>32.58</v>
      </c>
      <c r="F349" s="27">
        <f t="shared" si="18"/>
        <v>159.4325</v>
      </c>
      <c r="G349" s="26">
        <f t="shared" si="18"/>
        <v>1056.6925000000001</v>
      </c>
      <c r="H349" s="50"/>
    </row>
    <row r="350" spans="1:8" x14ac:dyDescent="0.25">
      <c r="A350" s="64" t="s">
        <v>19</v>
      </c>
      <c r="B350" s="2" t="s">
        <v>56</v>
      </c>
      <c r="C350" s="3">
        <v>50</v>
      </c>
      <c r="D350" s="4">
        <v>1.0920000000000001</v>
      </c>
      <c r="E350" s="4">
        <v>5.1239999999999997</v>
      </c>
      <c r="F350" s="4">
        <v>18.564</v>
      </c>
      <c r="G350" s="5">
        <v>124.6</v>
      </c>
      <c r="H350" s="65">
        <v>50</v>
      </c>
    </row>
    <row r="351" spans="1:8" x14ac:dyDescent="0.25">
      <c r="A351" s="64"/>
      <c r="B351" s="2" t="s">
        <v>29</v>
      </c>
      <c r="C351" s="10">
        <v>200</v>
      </c>
      <c r="D351" s="13">
        <v>0.67</v>
      </c>
      <c r="E351" s="13">
        <v>0.27</v>
      </c>
      <c r="F351" s="13">
        <v>18.3</v>
      </c>
      <c r="G351" s="10">
        <v>78</v>
      </c>
      <c r="H351" s="65"/>
    </row>
    <row r="352" spans="1:8" x14ac:dyDescent="0.25">
      <c r="A352" s="64"/>
      <c r="B352" s="25" t="s">
        <v>10</v>
      </c>
      <c r="C352" s="26">
        <f t="shared" ref="C352:G352" si="19">SUM(C350:C351)</f>
        <v>250</v>
      </c>
      <c r="D352" s="27">
        <f t="shared" si="19"/>
        <v>1.762</v>
      </c>
      <c r="E352" s="27">
        <f t="shared" si="19"/>
        <v>5.3940000000000001</v>
      </c>
      <c r="F352" s="27">
        <f t="shared" si="19"/>
        <v>36.864000000000004</v>
      </c>
      <c r="G352" s="26">
        <f t="shared" si="19"/>
        <v>202.6</v>
      </c>
      <c r="H352" s="26"/>
    </row>
    <row r="353" spans="1:8" x14ac:dyDescent="0.25">
      <c r="A353" s="37"/>
      <c r="B353" s="25" t="s">
        <v>22</v>
      </c>
      <c r="C353" s="3"/>
      <c r="D353" s="27">
        <f>D352+D349+D342</f>
        <v>76.259500000000003</v>
      </c>
      <c r="E353" s="27">
        <f>E352+E349+E342</f>
        <v>77.673999999999992</v>
      </c>
      <c r="F353" s="27">
        <f>F352+F349+F342</f>
        <v>288.25650000000002</v>
      </c>
      <c r="G353" s="26">
        <f>G352+G349+G342</f>
        <v>2114.7425000000003</v>
      </c>
      <c r="H353" s="26"/>
    </row>
    <row r="354" spans="1:8" x14ac:dyDescent="0.25">
      <c r="A354" s="42"/>
      <c r="B354" s="43"/>
      <c r="C354" s="44"/>
      <c r="D354" s="45"/>
      <c r="E354" s="45"/>
      <c r="F354" s="45"/>
      <c r="G354" s="46"/>
      <c r="H354" s="46"/>
    </row>
    <row r="355" spans="1:8" ht="15.75" x14ac:dyDescent="0.25">
      <c r="B355" s="19"/>
      <c r="C355" s="53" t="s">
        <v>116</v>
      </c>
      <c r="D355" s="20"/>
      <c r="E355" s="39"/>
      <c r="F355" s="39"/>
      <c r="G355" s="38"/>
      <c r="H355" s="38"/>
    </row>
    <row r="356" spans="1:8" ht="15.75" x14ac:dyDescent="0.25">
      <c r="B356" s="19"/>
      <c r="C356" s="53"/>
      <c r="D356" s="20"/>
      <c r="E356" s="39"/>
      <c r="F356" s="39"/>
      <c r="G356" s="38"/>
      <c r="H356" s="38"/>
    </row>
    <row r="357" spans="1:8" ht="15.75" x14ac:dyDescent="0.25">
      <c r="B357" s="36"/>
      <c r="C357" s="53" t="s">
        <v>0</v>
      </c>
      <c r="D357" s="20"/>
      <c r="E357" s="39"/>
      <c r="F357" s="39"/>
      <c r="G357" s="38"/>
      <c r="H357" s="38"/>
    </row>
    <row r="358" spans="1:8" x14ac:dyDescent="0.25">
      <c r="C358" s="38"/>
      <c r="D358" s="39"/>
      <c r="E358" s="39"/>
      <c r="F358" s="39"/>
      <c r="G358" s="38"/>
      <c r="H358" s="38"/>
    </row>
    <row r="359" spans="1:8" ht="15" customHeight="1" x14ac:dyDescent="0.25">
      <c r="A359" s="68" t="s">
        <v>1</v>
      </c>
      <c r="B359" s="68" t="s">
        <v>2</v>
      </c>
      <c r="C359" s="66" t="s">
        <v>130</v>
      </c>
      <c r="D359" s="67" t="s">
        <v>3</v>
      </c>
      <c r="E359" s="67"/>
      <c r="F359" s="67"/>
      <c r="G359" s="66" t="s">
        <v>131</v>
      </c>
      <c r="H359" s="69" t="s">
        <v>132</v>
      </c>
    </row>
    <row r="360" spans="1:8" x14ac:dyDescent="0.25">
      <c r="A360" s="68"/>
      <c r="B360" s="68"/>
      <c r="C360" s="66"/>
      <c r="D360" s="13" t="s">
        <v>133</v>
      </c>
      <c r="E360" s="13" t="s">
        <v>134</v>
      </c>
      <c r="F360" s="13" t="s">
        <v>135</v>
      </c>
      <c r="G360" s="66"/>
      <c r="H360" s="69"/>
    </row>
    <row r="361" spans="1:8" ht="15" customHeight="1" x14ac:dyDescent="0.25">
      <c r="A361" s="64" t="s">
        <v>4</v>
      </c>
      <c r="B361" s="2" t="s">
        <v>48</v>
      </c>
      <c r="C361" s="10">
        <v>18</v>
      </c>
      <c r="D361" s="13">
        <v>1.7</v>
      </c>
      <c r="E361" s="13">
        <v>4.5</v>
      </c>
      <c r="F361" s="13">
        <v>0.84</v>
      </c>
      <c r="G361" s="10">
        <v>51</v>
      </c>
      <c r="H361" s="63">
        <v>97</v>
      </c>
    </row>
    <row r="362" spans="1:8" x14ac:dyDescent="0.25">
      <c r="A362" s="64"/>
      <c r="B362" s="2" t="s">
        <v>12</v>
      </c>
      <c r="C362" s="10">
        <v>100</v>
      </c>
      <c r="D362" s="13">
        <v>0</v>
      </c>
      <c r="E362" s="13">
        <v>7</v>
      </c>
      <c r="F362" s="13">
        <v>7</v>
      </c>
      <c r="G362" s="10">
        <v>90</v>
      </c>
      <c r="H362" s="63"/>
    </row>
    <row r="363" spans="1:8" ht="25.5" x14ac:dyDescent="0.25">
      <c r="A363" s="64"/>
      <c r="B363" s="2" t="s">
        <v>117</v>
      </c>
      <c r="C363" s="10">
        <v>250</v>
      </c>
      <c r="D363" s="13">
        <v>21.8</v>
      </c>
      <c r="E363" s="13">
        <v>29.4</v>
      </c>
      <c r="F363" s="13">
        <v>9.1</v>
      </c>
      <c r="G363" s="10">
        <v>392</v>
      </c>
      <c r="H363" s="63"/>
    </row>
    <row r="364" spans="1:8" x14ac:dyDescent="0.25">
      <c r="A364" s="64"/>
      <c r="B364" s="12" t="s">
        <v>92</v>
      </c>
      <c r="C364" s="10">
        <v>200</v>
      </c>
      <c r="D364" s="13">
        <v>0.25</v>
      </c>
      <c r="E364" s="13">
        <v>0.12000000000000001</v>
      </c>
      <c r="F364" s="13">
        <v>9.8450000000000006</v>
      </c>
      <c r="G364" s="10">
        <v>40.200000000000003</v>
      </c>
      <c r="H364" s="63"/>
    </row>
    <row r="365" spans="1:8" ht="15" customHeight="1" x14ac:dyDescent="0.25">
      <c r="A365" s="64"/>
      <c r="B365" s="9" t="s">
        <v>9</v>
      </c>
      <c r="C365" s="24">
        <v>50</v>
      </c>
      <c r="D365" s="4">
        <v>4</v>
      </c>
      <c r="E365" s="4">
        <v>0.51</v>
      </c>
      <c r="F365" s="4">
        <v>24.47</v>
      </c>
      <c r="G365" s="5">
        <v>118.45</v>
      </c>
      <c r="H365" s="63"/>
    </row>
    <row r="366" spans="1:8" ht="18.75" x14ac:dyDescent="0.25">
      <c r="A366" s="64"/>
      <c r="B366" s="25" t="s">
        <v>10</v>
      </c>
      <c r="C366" s="26">
        <f t="shared" ref="C366:G366" si="20">SUM(C361:C365)</f>
        <v>618</v>
      </c>
      <c r="D366" s="27">
        <f t="shared" si="20"/>
        <v>27.75</v>
      </c>
      <c r="E366" s="27">
        <f t="shared" si="20"/>
        <v>41.529999999999994</v>
      </c>
      <c r="F366" s="27">
        <f t="shared" si="20"/>
        <v>51.254999999999995</v>
      </c>
      <c r="G366" s="26">
        <f t="shared" si="20"/>
        <v>691.65000000000009</v>
      </c>
      <c r="H366" s="50"/>
    </row>
    <row r="367" spans="1:8" x14ac:dyDescent="0.25">
      <c r="A367" s="64" t="s">
        <v>11</v>
      </c>
      <c r="B367" s="2" t="s">
        <v>6</v>
      </c>
      <c r="C367" s="10">
        <v>150</v>
      </c>
      <c r="D367" s="13">
        <v>0.6</v>
      </c>
      <c r="E367" s="13">
        <v>0.6</v>
      </c>
      <c r="F367" s="13">
        <v>14.7</v>
      </c>
      <c r="G367" s="10">
        <v>70.5</v>
      </c>
      <c r="H367" s="63">
        <v>182</v>
      </c>
    </row>
    <row r="368" spans="1:8" ht="25.5" x14ac:dyDescent="0.25">
      <c r="A368" s="64"/>
      <c r="B368" s="2" t="s">
        <v>93</v>
      </c>
      <c r="C368" s="47" t="s">
        <v>63</v>
      </c>
      <c r="D368" s="11">
        <v>8.6</v>
      </c>
      <c r="E368" s="11">
        <v>7.3</v>
      </c>
      <c r="F368" s="11">
        <v>18.8</v>
      </c>
      <c r="G368" s="3">
        <v>187</v>
      </c>
      <c r="H368" s="63"/>
    </row>
    <row r="369" spans="1:8" x14ac:dyDescent="0.25">
      <c r="A369" s="64"/>
      <c r="B369" s="2" t="s">
        <v>91</v>
      </c>
      <c r="C369" s="10">
        <v>120</v>
      </c>
      <c r="D369" s="13">
        <v>12.533333333333333</v>
      </c>
      <c r="E369" s="13">
        <v>21.066666666666666</v>
      </c>
      <c r="F369" s="13">
        <v>20.133333333333333</v>
      </c>
      <c r="G369" s="10">
        <v>320</v>
      </c>
      <c r="H369" s="63"/>
    </row>
    <row r="370" spans="1:8" x14ac:dyDescent="0.25">
      <c r="A370" s="64"/>
      <c r="B370" s="12" t="s">
        <v>88</v>
      </c>
      <c r="C370" s="14" t="s">
        <v>28</v>
      </c>
      <c r="D370" s="13">
        <v>4.09</v>
      </c>
      <c r="E370" s="13">
        <v>6.4</v>
      </c>
      <c r="F370" s="13">
        <v>27.25</v>
      </c>
      <c r="G370" s="10">
        <v>183</v>
      </c>
      <c r="H370" s="63"/>
    </row>
    <row r="371" spans="1:8" x14ac:dyDescent="0.25">
      <c r="A371" s="64"/>
      <c r="B371" s="12" t="s">
        <v>73</v>
      </c>
      <c r="C371" s="10">
        <v>200</v>
      </c>
      <c r="D371" s="13">
        <v>0.34</v>
      </c>
      <c r="E371" s="13">
        <v>0.14000000000000001</v>
      </c>
      <c r="F371" s="13">
        <v>18.12</v>
      </c>
      <c r="G371" s="10">
        <v>66.42</v>
      </c>
      <c r="H371" s="63"/>
    </row>
    <row r="372" spans="1:8" x14ac:dyDescent="0.25">
      <c r="A372" s="64"/>
      <c r="B372" s="9" t="s">
        <v>9</v>
      </c>
      <c r="C372" s="49">
        <v>70</v>
      </c>
      <c r="D372" s="13">
        <v>5.6</v>
      </c>
      <c r="E372" s="13">
        <v>0.71</v>
      </c>
      <c r="F372" s="13">
        <v>34.26</v>
      </c>
      <c r="G372" s="10">
        <v>165.83</v>
      </c>
      <c r="H372" s="63"/>
    </row>
    <row r="373" spans="1:8" x14ac:dyDescent="0.25">
      <c r="A373" s="64"/>
      <c r="B373" s="2" t="s">
        <v>18</v>
      </c>
      <c r="C373" s="49">
        <v>72</v>
      </c>
      <c r="D373" s="13">
        <v>5.04</v>
      </c>
      <c r="E373" s="13">
        <v>0.72</v>
      </c>
      <c r="F373" s="13">
        <v>30.96</v>
      </c>
      <c r="G373" s="10">
        <v>151.19999999999999</v>
      </c>
      <c r="H373" s="63"/>
    </row>
    <row r="374" spans="1:8" ht="18.75" x14ac:dyDescent="0.25">
      <c r="A374" s="64"/>
      <c r="B374" s="25" t="s">
        <v>10</v>
      </c>
      <c r="C374" s="26">
        <f>SUM(C367:C373)+260+210</f>
        <v>1082</v>
      </c>
      <c r="D374" s="27">
        <f>SUM(D367:D373)</f>
        <v>36.803333333333335</v>
      </c>
      <c r="E374" s="27">
        <f>SUM(E367:E373)</f>
        <v>36.936666666666667</v>
      </c>
      <c r="F374" s="27">
        <f>SUM(F367:F373)</f>
        <v>164.22333333333333</v>
      </c>
      <c r="G374" s="26">
        <f>SUM(G367:G373)</f>
        <v>1143.95</v>
      </c>
      <c r="H374" s="50"/>
    </row>
    <row r="375" spans="1:8" x14ac:dyDescent="0.25">
      <c r="A375" s="64" t="s">
        <v>19</v>
      </c>
      <c r="B375" s="2" t="s">
        <v>20</v>
      </c>
      <c r="C375" s="3">
        <v>80</v>
      </c>
      <c r="D375" s="4">
        <v>5.4560000000000004</v>
      </c>
      <c r="E375" s="4">
        <v>5.718</v>
      </c>
      <c r="F375" s="4">
        <v>46.230000000000004</v>
      </c>
      <c r="G375" s="5">
        <v>258.17</v>
      </c>
      <c r="H375" s="65">
        <v>50</v>
      </c>
    </row>
    <row r="376" spans="1:8" x14ac:dyDescent="0.25">
      <c r="A376" s="64"/>
      <c r="B376" s="12" t="s">
        <v>29</v>
      </c>
      <c r="C376" s="14">
        <v>200</v>
      </c>
      <c r="D376" s="13">
        <v>0.67</v>
      </c>
      <c r="E376" s="13">
        <v>0.27</v>
      </c>
      <c r="F376" s="13">
        <v>18.3</v>
      </c>
      <c r="G376" s="10">
        <v>78</v>
      </c>
      <c r="H376" s="65"/>
    </row>
    <row r="377" spans="1:8" x14ac:dyDescent="0.25">
      <c r="A377" s="64"/>
      <c r="B377" s="25" t="s">
        <v>10</v>
      </c>
      <c r="C377" s="26">
        <f>SUM(C375:C376)+207</f>
        <v>487</v>
      </c>
      <c r="D377" s="27">
        <f>SUM(D375:D376)</f>
        <v>6.1260000000000003</v>
      </c>
      <c r="E377" s="27">
        <f>SUM(E375:E376)</f>
        <v>5.9879999999999995</v>
      </c>
      <c r="F377" s="27">
        <f>SUM(F375:F376)</f>
        <v>64.53</v>
      </c>
      <c r="G377" s="26">
        <f>SUM(G375:G376)</f>
        <v>336.17</v>
      </c>
      <c r="H377" s="26"/>
    </row>
    <row r="378" spans="1:8" x14ac:dyDescent="0.25">
      <c r="A378" s="37"/>
      <c r="B378" s="25" t="s">
        <v>22</v>
      </c>
      <c r="C378" s="3"/>
      <c r="D378" s="27">
        <f>D366+D374+D377</f>
        <v>70.679333333333346</v>
      </c>
      <c r="E378" s="27">
        <f>E366+E374+E377</f>
        <v>84.454666666666668</v>
      </c>
      <c r="F378" s="27">
        <f>F366+F374+F377</f>
        <v>280.00833333333333</v>
      </c>
      <c r="G378" s="26">
        <f>G366+G374+G377</f>
        <v>2171.77</v>
      </c>
      <c r="H378" s="26"/>
    </row>
    <row r="379" spans="1:8" x14ac:dyDescent="0.25">
      <c r="C379" s="38"/>
      <c r="D379" s="39"/>
      <c r="E379" s="39"/>
      <c r="F379" s="39"/>
      <c r="G379" s="38"/>
      <c r="H379" s="52"/>
    </row>
    <row r="380" spans="1:8" ht="15.75" x14ac:dyDescent="0.25">
      <c r="B380" s="36"/>
      <c r="C380" s="53" t="s">
        <v>23</v>
      </c>
      <c r="D380" s="20"/>
      <c r="E380" s="39"/>
      <c r="F380" s="39"/>
      <c r="G380" s="38"/>
      <c r="H380" s="38"/>
    </row>
    <row r="381" spans="1:8" x14ac:dyDescent="0.25">
      <c r="C381" s="38"/>
      <c r="D381" s="39"/>
      <c r="E381" s="39"/>
      <c r="F381" s="39"/>
      <c r="G381" s="38"/>
      <c r="H381" s="38"/>
    </row>
    <row r="382" spans="1:8" ht="15" customHeight="1" x14ac:dyDescent="0.25">
      <c r="A382" s="68" t="s">
        <v>1</v>
      </c>
      <c r="B382" s="68" t="s">
        <v>2</v>
      </c>
      <c r="C382" s="66" t="s">
        <v>130</v>
      </c>
      <c r="D382" s="67" t="s">
        <v>3</v>
      </c>
      <c r="E382" s="67"/>
      <c r="F382" s="67"/>
      <c r="G382" s="66" t="s">
        <v>131</v>
      </c>
      <c r="H382" s="69" t="s">
        <v>132</v>
      </c>
    </row>
    <row r="383" spans="1:8" x14ac:dyDescent="0.25">
      <c r="A383" s="68"/>
      <c r="B383" s="68"/>
      <c r="C383" s="66"/>
      <c r="D383" s="13" t="s">
        <v>133</v>
      </c>
      <c r="E383" s="13" t="s">
        <v>134</v>
      </c>
      <c r="F383" s="13" t="s">
        <v>135</v>
      </c>
      <c r="G383" s="66"/>
      <c r="H383" s="69"/>
    </row>
    <row r="384" spans="1:8" ht="15.75" customHeight="1" x14ac:dyDescent="0.25">
      <c r="A384" s="64" t="s">
        <v>4</v>
      </c>
      <c r="B384" s="2" t="s">
        <v>5</v>
      </c>
      <c r="C384" s="10">
        <v>10</v>
      </c>
      <c r="D384" s="13">
        <v>0.08</v>
      </c>
      <c r="E384" s="13">
        <v>7.25</v>
      </c>
      <c r="F384" s="13">
        <v>0.13</v>
      </c>
      <c r="G384" s="10">
        <v>66</v>
      </c>
      <c r="H384" s="72">
        <v>97</v>
      </c>
    </row>
    <row r="385" spans="1:8" ht="15" customHeight="1" x14ac:dyDescent="0.25">
      <c r="A385" s="64"/>
      <c r="B385" s="2" t="s">
        <v>6</v>
      </c>
      <c r="C385" s="10">
        <v>150</v>
      </c>
      <c r="D385" s="11">
        <v>1.35</v>
      </c>
      <c r="E385" s="11">
        <v>0.3</v>
      </c>
      <c r="F385" s="11">
        <v>12.15</v>
      </c>
      <c r="G385" s="3">
        <v>54</v>
      </c>
      <c r="H385" s="73"/>
    </row>
    <row r="386" spans="1:8" x14ac:dyDescent="0.25">
      <c r="A386" s="64"/>
      <c r="B386" s="2" t="s">
        <v>75</v>
      </c>
      <c r="C386" s="14" t="s">
        <v>39</v>
      </c>
      <c r="D386" s="11">
        <v>31.644000000000002</v>
      </c>
      <c r="E386" s="11">
        <v>42.144000000000005</v>
      </c>
      <c r="F386" s="11">
        <v>30.600000000000005</v>
      </c>
      <c r="G386" s="3">
        <v>525.84000000000015</v>
      </c>
      <c r="H386" s="73"/>
    </row>
    <row r="387" spans="1:8" x14ac:dyDescent="0.25">
      <c r="A387" s="64"/>
      <c r="B387" s="12" t="s">
        <v>52</v>
      </c>
      <c r="C387" s="10">
        <v>200</v>
      </c>
      <c r="D387" s="13">
        <v>1.4</v>
      </c>
      <c r="E387" s="13">
        <v>1.2</v>
      </c>
      <c r="F387" s="13">
        <v>11.4</v>
      </c>
      <c r="G387" s="10">
        <v>63</v>
      </c>
      <c r="H387" s="73"/>
    </row>
    <row r="388" spans="1:8" x14ac:dyDescent="0.25">
      <c r="A388" s="64"/>
      <c r="B388" s="9" t="s">
        <v>9</v>
      </c>
      <c r="C388" s="24">
        <v>50</v>
      </c>
      <c r="D388" s="4">
        <v>4</v>
      </c>
      <c r="E388" s="4">
        <v>0.51</v>
      </c>
      <c r="F388" s="4">
        <v>24.47</v>
      </c>
      <c r="G388" s="5">
        <v>118.45</v>
      </c>
      <c r="H388" s="74"/>
    </row>
    <row r="389" spans="1:8" ht="18.75" x14ac:dyDescent="0.25">
      <c r="A389" s="64"/>
      <c r="B389" s="25" t="s">
        <v>10</v>
      </c>
      <c r="C389" s="26">
        <f>SUM(C384:C388)+200</f>
        <v>610</v>
      </c>
      <c r="D389" s="27">
        <f>SUM(D384:D388)</f>
        <v>38.474000000000004</v>
      </c>
      <c r="E389" s="27">
        <f>SUM(E384:E388)</f>
        <v>51.404000000000003</v>
      </c>
      <c r="F389" s="27">
        <f>SUM(F384:F388)</f>
        <v>78.75</v>
      </c>
      <c r="G389" s="26">
        <f>SUM(G384:G388)</f>
        <v>827.29000000000019</v>
      </c>
      <c r="H389" s="50"/>
    </row>
    <row r="390" spans="1:8" x14ac:dyDescent="0.25">
      <c r="A390" s="64" t="s">
        <v>11</v>
      </c>
      <c r="B390" s="2" t="s">
        <v>30</v>
      </c>
      <c r="C390" s="10">
        <v>100</v>
      </c>
      <c r="D390" s="13">
        <v>1.5</v>
      </c>
      <c r="E390" s="13">
        <v>14.3</v>
      </c>
      <c r="F390" s="13">
        <v>8.1</v>
      </c>
      <c r="G390" s="10">
        <v>167</v>
      </c>
      <c r="H390" s="72">
        <v>182</v>
      </c>
    </row>
    <row r="391" spans="1:8" ht="25.5" x14ac:dyDescent="0.25">
      <c r="A391" s="64"/>
      <c r="B391" s="28" t="s">
        <v>118</v>
      </c>
      <c r="C391" s="10">
        <v>250</v>
      </c>
      <c r="D391" s="11">
        <v>4.9000000000000004</v>
      </c>
      <c r="E391" s="11">
        <v>4.5999999999999996</v>
      </c>
      <c r="F391" s="11">
        <v>16.8</v>
      </c>
      <c r="G391" s="3">
        <v>140</v>
      </c>
      <c r="H391" s="73"/>
    </row>
    <row r="392" spans="1:8" x14ac:dyDescent="0.25">
      <c r="A392" s="64"/>
      <c r="B392" s="2" t="s">
        <v>119</v>
      </c>
      <c r="C392" s="10">
        <v>120</v>
      </c>
      <c r="D392" s="13">
        <v>15.5</v>
      </c>
      <c r="E392" s="13">
        <v>9.9</v>
      </c>
      <c r="F392" s="13">
        <v>19</v>
      </c>
      <c r="G392" s="10">
        <v>228</v>
      </c>
      <c r="H392" s="73"/>
    </row>
    <row r="393" spans="1:8" x14ac:dyDescent="0.25">
      <c r="A393" s="64"/>
      <c r="B393" s="2" t="s">
        <v>120</v>
      </c>
      <c r="C393" s="14">
        <v>180</v>
      </c>
      <c r="D393" s="13">
        <v>3.7</v>
      </c>
      <c r="E393" s="13">
        <v>6.6</v>
      </c>
      <c r="F393" s="13">
        <v>14.2</v>
      </c>
      <c r="G393" s="10">
        <v>139</v>
      </c>
      <c r="H393" s="73"/>
    </row>
    <row r="394" spans="1:8" x14ac:dyDescent="0.25">
      <c r="A394" s="64"/>
      <c r="B394" s="2" t="s">
        <v>17</v>
      </c>
      <c r="C394" s="10">
        <v>200</v>
      </c>
      <c r="D394" s="11">
        <v>1</v>
      </c>
      <c r="E394" s="11">
        <v>0.2</v>
      </c>
      <c r="F394" s="11">
        <v>20.2</v>
      </c>
      <c r="G394" s="3">
        <v>86</v>
      </c>
      <c r="H394" s="73"/>
    </row>
    <row r="395" spans="1:8" x14ac:dyDescent="0.25">
      <c r="A395" s="64"/>
      <c r="B395" s="9" t="s">
        <v>9</v>
      </c>
      <c r="C395" s="49">
        <v>70</v>
      </c>
      <c r="D395" s="13">
        <v>5.6</v>
      </c>
      <c r="E395" s="13">
        <v>0.71</v>
      </c>
      <c r="F395" s="13">
        <v>34.26</v>
      </c>
      <c r="G395" s="10">
        <v>165.83</v>
      </c>
      <c r="H395" s="73"/>
    </row>
    <row r="396" spans="1:8" x14ac:dyDescent="0.25">
      <c r="A396" s="64"/>
      <c r="B396" s="2" t="s">
        <v>18</v>
      </c>
      <c r="C396" s="49">
        <v>72</v>
      </c>
      <c r="D396" s="13">
        <v>5.04</v>
      </c>
      <c r="E396" s="13">
        <v>0.72</v>
      </c>
      <c r="F396" s="13">
        <v>30.96</v>
      </c>
      <c r="G396" s="10">
        <v>151.19999999999999</v>
      </c>
      <c r="H396" s="74"/>
    </row>
    <row r="397" spans="1:8" ht="18.75" x14ac:dyDescent="0.25">
      <c r="A397" s="64"/>
      <c r="B397" s="25" t="s">
        <v>10</v>
      </c>
      <c r="C397" s="26">
        <f>SUM(C390:C396)+186</f>
        <v>1178</v>
      </c>
      <c r="D397" s="27">
        <f>SUM(D390:D396)</f>
        <v>37.239999999999995</v>
      </c>
      <c r="E397" s="27">
        <f>SUM(E390:E396)</f>
        <v>37.03</v>
      </c>
      <c r="F397" s="27">
        <f>SUM(F390:F396)</f>
        <v>143.52000000000001</v>
      </c>
      <c r="G397" s="26">
        <f>SUM(G390:G396)</f>
        <v>1077.03</v>
      </c>
      <c r="H397" s="50"/>
    </row>
    <row r="398" spans="1:8" ht="25.5" x14ac:dyDescent="0.25">
      <c r="A398" s="64" t="s">
        <v>19</v>
      </c>
      <c r="B398" s="2" t="s">
        <v>110</v>
      </c>
      <c r="C398" s="3">
        <v>50</v>
      </c>
      <c r="D398" s="13">
        <v>1.3319999999999999</v>
      </c>
      <c r="E398" s="13">
        <v>3.9959999999999996</v>
      </c>
      <c r="F398" s="13">
        <v>17.981999999999999</v>
      </c>
      <c r="G398" s="10">
        <v>113.21999999999998</v>
      </c>
      <c r="H398" s="70">
        <v>50</v>
      </c>
    </row>
    <row r="399" spans="1:8" x14ac:dyDescent="0.25">
      <c r="A399" s="64"/>
      <c r="B399" s="12" t="s">
        <v>46</v>
      </c>
      <c r="C399" s="10">
        <v>200</v>
      </c>
      <c r="D399" s="13">
        <v>5.8</v>
      </c>
      <c r="E399" s="13">
        <v>5</v>
      </c>
      <c r="F399" s="13">
        <v>8</v>
      </c>
      <c r="G399" s="10">
        <v>100</v>
      </c>
      <c r="H399" s="71"/>
    </row>
    <row r="400" spans="1:8" x14ac:dyDescent="0.25">
      <c r="A400" s="64"/>
      <c r="B400" s="25" t="s">
        <v>10</v>
      </c>
      <c r="C400" s="26">
        <f t="shared" ref="C400:G400" si="21">SUM(C398:C399)</f>
        <v>250</v>
      </c>
      <c r="D400" s="27">
        <f t="shared" si="21"/>
        <v>7.1319999999999997</v>
      </c>
      <c r="E400" s="27">
        <f t="shared" si="21"/>
        <v>8.9959999999999987</v>
      </c>
      <c r="F400" s="27">
        <f t="shared" si="21"/>
        <v>25.981999999999999</v>
      </c>
      <c r="G400" s="26">
        <f t="shared" si="21"/>
        <v>213.21999999999997</v>
      </c>
      <c r="H400" s="26"/>
    </row>
    <row r="401" spans="1:8" x14ac:dyDescent="0.25">
      <c r="A401" s="37"/>
      <c r="B401" s="25" t="s">
        <v>22</v>
      </c>
      <c r="C401" s="3"/>
      <c r="D401" s="27">
        <f>D389+D397+D400</f>
        <v>82.846000000000004</v>
      </c>
      <c r="E401" s="27">
        <f>E389+E397+E400</f>
        <v>97.429999999999993</v>
      </c>
      <c r="F401" s="27">
        <f>F389+F397+F400</f>
        <v>248.25200000000001</v>
      </c>
      <c r="G401" s="26">
        <f>G389+G397+G400</f>
        <v>2117.54</v>
      </c>
      <c r="H401" s="26"/>
    </row>
    <row r="402" spans="1:8" x14ac:dyDescent="0.25">
      <c r="C402" s="38"/>
      <c r="D402" s="39"/>
      <c r="E402" s="39"/>
      <c r="F402" s="39"/>
      <c r="G402" s="38"/>
      <c r="H402" s="38"/>
    </row>
    <row r="403" spans="1:8" ht="15.75" x14ac:dyDescent="0.25">
      <c r="B403" s="36"/>
      <c r="C403" s="53" t="s">
        <v>37</v>
      </c>
      <c r="D403" s="20"/>
      <c r="E403" s="39"/>
      <c r="F403" s="39"/>
      <c r="G403" s="38"/>
      <c r="H403" s="38"/>
    </row>
    <row r="404" spans="1:8" x14ac:dyDescent="0.25">
      <c r="C404" s="38"/>
      <c r="D404" s="39"/>
      <c r="E404" s="39"/>
      <c r="F404" s="39"/>
      <c r="G404" s="38"/>
      <c r="H404" s="38"/>
    </row>
    <row r="405" spans="1:8" ht="15" customHeight="1" x14ac:dyDescent="0.25">
      <c r="A405" s="68" t="s">
        <v>1</v>
      </c>
      <c r="B405" s="68" t="s">
        <v>2</v>
      </c>
      <c r="C405" s="66" t="s">
        <v>130</v>
      </c>
      <c r="D405" s="67" t="s">
        <v>3</v>
      </c>
      <c r="E405" s="67"/>
      <c r="F405" s="67"/>
      <c r="G405" s="66" t="s">
        <v>131</v>
      </c>
      <c r="H405" s="69" t="s">
        <v>132</v>
      </c>
    </row>
    <row r="406" spans="1:8" x14ac:dyDescent="0.25">
      <c r="A406" s="68"/>
      <c r="B406" s="68"/>
      <c r="C406" s="66"/>
      <c r="D406" s="13" t="s">
        <v>133</v>
      </c>
      <c r="E406" s="13" t="s">
        <v>134</v>
      </c>
      <c r="F406" s="13" t="s">
        <v>135</v>
      </c>
      <c r="G406" s="66"/>
      <c r="H406" s="69"/>
    </row>
    <row r="407" spans="1:8" ht="25.5" x14ac:dyDescent="0.25">
      <c r="A407" s="64" t="s">
        <v>4</v>
      </c>
      <c r="B407" s="2" t="s">
        <v>97</v>
      </c>
      <c r="C407" s="10">
        <v>200</v>
      </c>
      <c r="D407" s="11">
        <v>5.8</v>
      </c>
      <c r="E407" s="11">
        <v>5</v>
      </c>
      <c r="F407" s="11">
        <v>8</v>
      </c>
      <c r="G407" s="3">
        <v>100</v>
      </c>
      <c r="H407" s="70">
        <v>97</v>
      </c>
    </row>
    <row r="408" spans="1:8" x14ac:dyDescent="0.25">
      <c r="A408" s="64"/>
      <c r="B408" s="2" t="s">
        <v>25</v>
      </c>
      <c r="C408" s="10">
        <v>30</v>
      </c>
      <c r="D408" s="4">
        <v>2.2799999999999998</v>
      </c>
      <c r="E408" s="4">
        <v>4.6500000000000004</v>
      </c>
      <c r="F408" s="4">
        <v>19.079999999999998</v>
      </c>
      <c r="G408" s="5">
        <v>128.4</v>
      </c>
      <c r="H408" s="75"/>
    </row>
    <row r="409" spans="1:8" x14ac:dyDescent="0.25">
      <c r="A409" s="64"/>
      <c r="B409" s="2" t="s">
        <v>26</v>
      </c>
      <c r="C409" s="10">
        <v>80</v>
      </c>
      <c r="D409" s="13">
        <v>9.2280000000000015</v>
      </c>
      <c r="E409" s="13">
        <v>6.6960000000000006</v>
      </c>
      <c r="F409" s="13">
        <v>23.635999999999999</v>
      </c>
      <c r="G409" s="10">
        <v>193.84</v>
      </c>
      <c r="H409" s="75"/>
    </row>
    <row r="410" spans="1:8" ht="15" customHeight="1" x14ac:dyDescent="0.25">
      <c r="A410" s="64"/>
      <c r="B410" s="2" t="s">
        <v>85</v>
      </c>
      <c r="C410" s="14" t="s">
        <v>28</v>
      </c>
      <c r="D410" s="13">
        <v>6.09</v>
      </c>
      <c r="E410" s="13">
        <v>11.17</v>
      </c>
      <c r="F410" s="11">
        <v>33.47</v>
      </c>
      <c r="G410" s="10">
        <v>260</v>
      </c>
      <c r="H410" s="75"/>
    </row>
    <row r="411" spans="1:8" x14ac:dyDescent="0.25">
      <c r="A411" s="64"/>
      <c r="B411" s="12" t="s">
        <v>106</v>
      </c>
      <c r="C411" s="10">
        <v>200</v>
      </c>
      <c r="D411" s="13">
        <v>3.3</v>
      </c>
      <c r="E411" s="13">
        <v>2.9</v>
      </c>
      <c r="F411" s="13">
        <v>13.8</v>
      </c>
      <c r="G411" s="10">
        <v>94</v>
      </c>
      <c r="H411" s="71"/>
    </row>
    <row r="412" spans="1:8" ht="18.75" x14ac:dyDescent="0.25">
      <c r="A412" s="64"/>
      <c r="B412" s="25" t="s">
        <v>10</v>
      </c>
      <c r="C412" s="26">
        <f>SUM(C407:C411)+210</f>
        <v>720</v>
      </c>
      <c r="D412" s="27">
        <f>SUM(D407:D411)</f>
        <v>26.698</v>
      </c>
      <c r="E412" s="27">
        <f>SUM(E407:E411)</f>
        <v>30.415999999999997</v>
      </c>
      <c r="F412" s="27">
        <f>SUM(F407:F411)</f>
        <v>97.98599999999999</v>
      </c>
      <c r="G412" s="26">
        <f>SUM(G407:G411)</f>
        <v>776.24</v>
      </c>
      <c r="H412" s="50"/>
    </row>
    <row r="413" spans="1:8" x14ac:dyDescent="0.25">
      <c r="A413" s="64" t="s">
        <v>11</v>
      </c>
      <c r="B413" s="2" t="s">
        <v>12</v>
      </c>
      <c r="C413" s="10">
        <v>100</v>
      </c>
      <c r="D413" s="13">
        <v>0</v>
      </c>
      <c r="E413" s="13">
        <v>7</v>
      </c>
      <c r="F413" s="13">
        <v>7</v>
      </c>
      <c r="G413" s="10">
        <v>90</v>
      </c>
      <c r="H413" s="72">
        <v>182</v>
      </c>
    </row>
    <row r="414" spans="1:8" ht="25.5" x14ac:dyDescent="0.25">
      <c r="A414" s="64"/>
      <c r="B414" s="2" t="s">
        <v>121</v>
      </c>
      <c r="C414" s="10">
        <v>250</v>
      </c>
      <c r="D414" s="11">
        <v>10.6</v>
      </c>
      <c r="E414" s="11">
        <v>10.9</v>
      </c>
      <c r="F414" s="11">
        <v>11.8</v>
      </c>
      <c r="G414" s="3">
        <v>189</v>
      </c>
      <c r="H414" s="73"/>
    </row>
    <row r="415" spans="1:8" x14ac:dyDescent="0.25">
      <c r="A415" s="64"/>
      <c r="B415" s="12" t="s">
        <v>122</v>
      </c>
      <c r="C415" s="10">
        <v>120</v>
      </c>
      <c r="D415" s="11">
        <v>28.7</v>
      </c>
      <c r="E415" s="11">
        <v>18.399999999999999</v>
      </c>
      <c r="F415" s="11">
        <v>0.8</v>
      </c>
      <c r="G415" s="3">
        <v>284</v>
      </c>
      <c r="H415" s="73"/>
    </row>
    <row r="416" spans="1:8" x14ac:dyDescent="0.25">
      <c r="A416" s="64"/>
      <c r="B416" s="2" t="s">
        <v>15</v>
      </c>
      <c r="C416" s="14" t="s">
        <v>16</v>
      </c>
      <c r="D416" s="11">
        <v>6.5</v>
      </c>
      <c r="E416" s="11">
        <v>5.4</v>
      </c>
      <c r="F416" s="11">
        <v>31.68</v>
      </c>
      <c r="G416" s="3">
        <v>202.3</v>
      </c>
      <c r="H416" s="73"/>
    </row>
    <row r="417" spans="1:8" x14ac:dyDescent="0.25">
      <c r="A417" s="64"/>
      <c r="B417" s="12" t="s">
        <v>55</v>
      </c>
      <c r="C417" s="10">
        <v>200</v>
      </c>
      <c r="D417" s="13">
        <v>0.2</v>
      </c>
      <c r="E417" s="13">
        <v>0.1</v>
      </c>
      <c r="F417" s="13">
        <v>10.7</v>
      </c>
      <c r="G417" s="10">
        <v>44</v>
      </c>
      <c r="H417" s="73"/>
    </row>
    <row r="418" spans="1:8" x14ac:dyDescent="0.25">
      <c r="A418" s="64"/>
      <c r="B418" s="9" t="s">
        <v>9</v>
      </c>
      <c r="C418" s="49">
        <v>70</v>
      </c>
      <c r="D418" s="13">
        <v>5.6</v>
      </c>
      <c r="E418" s="13">
        <v>0.71</v>
      </c>
      <c r="F418" s="13">
        <v>34.26</v>
      </c>
      <c r="G418" s="10">
        <v>165.83</v>
      </c>
      <c r="H418" s="73"/>
    </row>
    <row r="419" spans="1:8" x14ac:dyDescent="0.25">
      <c r="A419" s="64"/>
      <c r="B419" s="2" t="s">
        <v>18</v>
      </c>
      <c r="C419" s="49">
        <v>72</v>
      </c>
      <c r="D419" s="13">
        <v>5.04</v>
      </c>
      <c r="E419" s="13">
        <v>0.72</v>
      </c>
      <c r="F419" s="13">
        <v>30.96</v>
      </c>
      <c r="G419" s="10">
        <v>151.19999999999999</v>
      </c>
      <c r="H419" s="74"/>
    </row>
    <row r="420" spans="1:8" ht="18.75" x14ac:dyDescent="0.25">
      <c r="A420" s="64"/>
      <c r="B420" s="25" t="s">
        <v>10</v>
      </c>
      <c r="C420" s="26">
        <f>SUM(C413:C419)+190</f>
        <v>1002</v>
      </c>
      <c r="D420" s="27">
        <f>SUM(D413:D419)</f>
        <v>56.64</v>
      </c>
      <c r="E420" s="27">
        <f>SUM(E413:E419)</f>
        <v>43.23</v>
      </c>
      <c r="F420" s="27">
        <f>SUM(F413:F419)</f>
        <v>127.20000000000002</v>
      </c>
      <c r="G420" s="26">
        <f>SUM(G413:G419)</f>
        <v>1126.33</v>
      </c>
      <c r="H420" s="50"/>
    </row>
    <row r="421" spans="1:8" x14ac:dyDescent="0.25">
      <c r="A421" s="64" t="s">
        <v>19</v>
      </c>
      <c r="B421" s="2" t="s">
        <v>83</v>
      </c>
      <c r="C421" s="3">
        <v>85</v>
      </c>
      <c r="D421" s="4">
        <v>5.6</v>
      </c>
      <c r="E421" s="4">
        <v>3.6</v>
      </c>
      <c r="F421" s="4">
        <v>28</v>
      </c>
      <c r="G421" s="5">
        <v>166</v>
      </c>
      <c r="H421" s="70">
        <v>50</v>
      </c>
    </row>
    <row r="422" spans="1:8" x14ac:dyDescent="0.25">
      <c r="A422" s="64"/>
      <c r="B422" s="2" t="s">
        <v>35</v>
      </c>
      <c r="C422" s="10">
        <v>200</v>
      </c>
      <c r="D422" s="11">
        <v>0.6</v>
      </c>
      <c r="E422" s="11">
        <v>0.1</v>
      </c>
      <c r="F422" s="11">
        <v>20.100000000000001</v>
      </c>
      <c r="G422" s="3">
        <v>84</v>
      </c>
      <c r="H422" s="71"/>
    </row>
    <row r="423" spans="1:8" x14ac:dyDescent="0.25">
      <c r="A423" s="64"/>
      <c r="B423" s="25" t="s">
        <v>10</v>
      </c>
      <c r="C423" s="26">
        <f>SUM(C421:C422)</f>
        <v>285</v>
      </c>
      <c r="D423" s="27">
        <f t="shared" ref="D423:G423" si="22">SUM(D421:D422)</f>
        <v>6.1999999999999993</v>
      </c>
      <c r="E423" s="27">
        <f t="shared" si="22"/>
        <v>3.7</v>
      </c>
      <c r="F423" s="27">
        <f t="shared" si="22"/>
        <v>48.1</v>
      </c>
      <c r="G423" s="26">
        <f t="shared" si="22"/>
        <v>250</v>
      </c>
      <c r="H423" s="26"/>
    </row>
    <row r="424" spans="1:8" x14ac:dyDescent="0.25">
      <c r="A424" s="37"/>
      <c r="B424" s="25" t="s">
        <v>22</v>
      </c>
      <c r="C424" s="3"/>
      <c r="D424" s="27">
        <f>D423+D420+D412</f>
        <v>89.538000000000011</v>
      </c>
      <c r="E424" s="27">
        <f>E423+E420+E412</f>
        <v>77.346000000000004</v>
      </c>
      <c r="F424" s="27">
        <f>F423+F420+F412</f>
        <v>273.286</v>
      </c>
      <c r="G424" s="26">
        <f>G423+G420+G412</f>
        <v>2152.5699999999997</v>
      </c>
      <c r="H424" s="26"/>
    </row>
    <row r="425" spans="1:8" x14ac:dyDescent="0.25">
      <c r="C425" s="38"/>
      <c r="D425" s="39"/>
      <c r="E425" s="39"/>
      <c r="F425" s="39"/>
      <c r="G425" s="38"/>
      <c r="H425" s="38"/>
    </row>
    <row r="426" spans="1:8" ht="15.75" x14ac:dyDescent="0.25">
      <c r="B426" s="36"/>
      <c r="C426" s="53" t="s">
        <v>47</v>
      </c>
      <c r="D426" s="20"/>
      <c r="E426" s="39"/>
      <c r="F426" s="39"/>
      <c r="G426" s="38"/>
      <c r="H426" s="38"/>
    </row>
    <row r="427" spans="1:8" x14ac:dyDescent="0.25">
      <c r="C427" s="38"/>
      <c r="D427" s="39"/>
      <c r="E427" s="39"/>
      <c r="F427" s="39"/>
      <c r="G427" s="38"/>
      <c r="H427" s="38"/>
    </row>
    <row r="428" spans="1:8" ht="15" customHeight="1" x14ac:dyDescent="0.25">
      <c r="A428" s="68" t="s">
        <v>1</v>
      </c>
      <c r="B428" s="68" t="s">
        <v>2</v>
      </c>
      <c r="C428" s="66" t="s">
        <v>130</v>
      </c>
      <c r="D428" s="67" t="s">
        <v>3</v>
      </c>
      <c r="E428" s="67"/>
      <c r="F428" s="67"/>
      <c r="G428" s="66" t="s">
        <v>131</v>
      </c>
      <c r="H428" s="69" t="s">
        <v>132</v>
      </c>
    </row>
    <row r="429" spans="1:8" x14ac:dyDescent="0.25">
      <c r="A429" s="68"/>
      <c r="B429" s="68"/>
      <c r="C429" s="66"/>
      <c r="D429" s="13" t="s">
        <v>133</v>
      </c>
      <c r="E429" s="13" t="s">
        <v>134</v>
      </c>
      <c r="F429" s="13" t="s">
        <v>135</v>
      </c>
      <c r="G429" s="66"/>
      <c r="H429" s="69"/>
    </row>
    <row r="430" spans="1:8" x14ac:dyDescent="0.25">
      <c r="A430" s="64" t="s">
        <v>4</v>
      </c>
      <c r="B430" s="2" t="s">
        <v>5</v>
      </c>
      <c r="C430" s="10">
        <v>10</v>
      </c>
      <c r="D430" s="13">
        <v>0.08</v>
      </c>
      <c r="E430" s="13">
        <v>7.25</v>
      </c>
      <c r="F430" s="13">
        <v>0.13</v>
      </c>
      <c r="G430" s="10">
        <v>66</v>
      </c>
      <c r="H430" s="63">
        <v>97</v>
      </c>
    </row>
    <row r="431" spans="1:8" ht="15" customHeight="1" x14ac:dyDescent="0.25">
      <c r="A431" s="64"/>
      <c r="B431" s="2" t="s">
        <v>6</v>
      </c>
      <c r="C431" s="10">
        <v>150</v>
      </c>
      <c r="D431" s="13">
        <v>0.6</v>
      </c>
      <c r="E431" s="13">
        <v>0.6</v>
      </c>
      <c r="F431" s="13">
        <v>14.7</v>
      </c>
      <c r="G431" s="10">
        <v>70.5</v>
      </c>
      <c r="H431" s="63"/>
    </row>
    <row r="432" spans="1:8" x14ac:dyDescent="0.25">
      <c r="A432" s="64"/>
      <c r="B432" s="2" t="s">
        <v>68</v>
      </c>
      <c r="C432" s="14" t="s">
        <v>28</v>
      </c>
      <c r="D432" s="13">
        <v>6.1</v>
      </c>
      <c r="E432" s="13">
        <v>10.7</v>
      </c>
      <c r="F432" s="10">
        <v>32.4</v>
      </c>
      <c r="G432" s="10">
        <v>251</v>
      </c>
      <c r="H432" s="63"/>
    </row>
    <row r="433" spans="1:8" x14ac:dyDescent="0.25">
      <c r="A433" s="64"/>
      <c r="B433" s="12" t="s">
        <v>40</v>
      </c>
      <c r="C433" s="14" t="s">
        <v>41</v>
      </c>
      <c r="D433" s="13">
        <v>0.3</v>
      </c>
      <c r="E433" s="13">
        <v>0.1</v>
      </c>
      <c r="F433" s="13">
        <v>9.5</v>
      </c>
      <c r="G433" s="10">
        <v>40</v>
      </c>
      <c r="H433" s="63"/>
    </row>
    <row r="434" spans="1:8" x14ac:dyDescent="0.25">
      <c r="A434" s="64"/>
      <c r="B434" s="9" t="s">
        <v>9</v>
      </c>
      <c r="C434" s="24">
        <v>50</v>
      </c>
      <c r="D434" s="4">
        <v>4</v>
      </c>
      <c r="E434" s="4">
        <v>0.51</v>
      </c>
      <c r="F434" s="4">
        <v>24.47</v>
      </c>
      <c r="G434" s="5">
        <v>118.45</v>
      </c>
      <c r="H434" s="63"/>
    </row>
    <row r="435" spans="1:8" ht="18.75" x14ac:dyDescent="0.25">
      <c r="A435" s="64"/>
      <c r="B435" s="25" t="s">
        <v>10</v>
      </c>
      <c r="C435" s="26">
        <f>SUM(C430:C434)+210+207</f>
        <v>627</v>
      </c>
      <c r="D435" s="27">
        <f>SUM(D430:D434)</f>
        <v>11.079999999999998</v>
      </c>
      <c r="E435" s="27">
        <f>SUM(E430:E434)</f>
        <v>19.16</v>
      </c>
      <c r="F435" s="27">
        <f>SUM(F430:F434)</f>
        <v>81.199999999999989</v>
      </c>
      <c r="G435" s="26">
        <f>SUM(G430:G434)</f>
        <v>545.95000000000005</v>
      </c>
      <c r="H435" s="50"/>
    </row>
    <row r="436" spans="1:8" ht="25.5" x14ac:dyDescent="0.25">
      <c r="A436" s="64" t="s">
        <v>11</v>
      </c>
      <c r="B436" s="57" t="s">
        <v>137</v>
      </c>
      <c r="C436" s="58">
        <v>100</v>
      </c>
      <c r="D436" s="60">
        <v>1.06</v>
      </c>
      <c r="E436" s="60">
        <v>0.17500000000000002</v>
      </c>
      <c r="F436" s="60">
        <v>10.654</v>
      </c>
      <c r="G436" s="58">
        <v>50.57</v>
      </c>
      <c r="H436" s="63">
        <v>182</v>
      </c>
    </row>
    <row r="437" spans="1:8" x14ac:dyDescent="0.25">
      <c r="A437" s="64"/>
      <c r="B437" s="28" t="s">
        <v>123</v>
      </c>
      <c r="C437" s="10">
        <v>250</v>
      </c>
      <c r="D437" s="13">
        <v>4.9000000000000004</v>
      </c>
      <c r="E437" s="13">
        <v>6.9</v>
      </c>
      <c r="F437" s="11">
        <v>17.399999999999999</v>
      </c>
      <c r="G437" s="10">
        <v>151</v>
      </c>
      <c r="H437" s="63"/>
    </row>
    <row r="438" spans="1:8" x14ac:dyDescent="0.25">
      <c r="A438" s="64"/>
      <c r="B438" s="2" t="s">
        <v>124</v>
      </c>
      <c r="C438" s="10">
        <v>250</v>
      </c>
      <c r="D438" s="13">
        <v>17.105000000000004</v>
      </c>
      <c r="E438" s="13">
        <v>22.414999999999999</v>
      </c>
      <c r="F438" s="11">
        <v>22.78</v>
      </c>
      <c r="G438" s="10">
        <v>361.97500000000008</v>
      </c>
      <c r="H438" s="63"/>
    </row>
    <row r="439" spans="1:8" x14ac:dyDescent="0.25">
      <c r="A439" s="64"/>
      <c r="B439" s="2" t="s">
        <v>65</v>
      </c>
      <c r="C439" s="10">
        <v>200</v>
      </c>
      <c r="D439" s="13">
        <v>0.8</v>
      </c>
      <c r="E439" s="13">
        <v>0.05</v>
      </c>
      <c r="F439" s="11">
        <v>22.6</v>
      </c>
      <c r="G439" s="10">
        <v>95</v>
      </c>
      <c r="H439" s="63"/>
    </row>
    <row r="440" spans="1:8" x14ac:dyDescent="0.25">
      <c r="A440" s="64"/>
      <c r="B440" s="9" t="s">
        <v>9</v>
      </c>
      <c r="C440" s="49">
        <v>70</v>
      </c>
      <c r="D440" s="13">
        <v>5.6</v>
      </c>
      <c r="E440" s="13">
        <v>0.71</v>
      </c>
      <c r="F440" s="13">
        <v>34.26</v>
      </c>
      <c r="G440" s="10">
        <v>165.83</v>
      </c>
      <c r="H440" s="63"/>
    </row>
    <row r="441" spans="1:8" x14ac:dyDescent="0.25">
      <c r="A441" s="64"/>
      <c r="B441" s="2" t="s">
        <v>18</v>
      </c>
      <c r="C441" s="49">
        <v>72</v>
      </c>
      <c r="D441" s="13">
        <v>5.04</v>
      </c>
      <c r="E441" s="13">
        <v>0.72</v>
      </c>
      <c r="F441" s="13">
        <v>30.96</v>
      </c>
      <c r="G441" s="10">
        <v>151.19999999999999</v>
      </c>
      <c r="H441" s="63"/>
    </row>
    <row r="442" spans="1:8" ht="18.75" x14ac:dyDescent="0.25">
      <c r="A442" s="64"/>
      <c r="B442" s="25" t="s">
        <v>10</v>
      </c>
      <c r="C442" s="26">
        <f t="shared" ref="C442:G442" si="23">SUM(C436:C441)</f>
        <v>942</v>
      </c>
      <c r="D442" s="27">
        <f t="shared" si="23"/>
        <v>34.505000000000003</v>
      </c>
      <c r="E442" s="27">
        <f t="shared" si="23"/>
        <v>30.97</v>
      </c>
      <c r="F442" s="27">
        <f t="shared" si="23"/>
        <v>138.654</v>
      </c>
      <c r="G442" s="26">
        <f t="shared" si="23"/>
        <v>975.57500000000005</v>
      </c>
      <c r="H442" s="50"/>
    </row>
    <row r="443" spans="1:8" x14ac:dyDescent="0.25">
      <c r="A443" s="64" t="s">
        <v>19</v>
      </c>
      <c r="B443" s="2" t="s">
        <v>96</v>
      </c>
      <c r="C443" s="3">
        <v>80</v>
      </c>
      <c r="D443" s="4">
        <v>5.4222222222222225</v>
      </c>
      <c r="E443" s="4">
        <v>3.2888888888888888</v>
      </c>
      <c r="F443" s="4">
        <v>29.244444444444444</v>
      </c>
      <c r="G443" s="5">
        <v>168</v>
      </c>
      <c r="H443" s="65">
        <v>50</v>
      </c>
    </row>
    <row r="444" spans="1:8" x14ac:dyDescent="0.25">
      <c r="A444" s="64"/>
      <c r="B444" s="12" t="s">
        <v>66</v>
      </c>
      <c r="C444" s="10">
        <v>200</v>
      </c>
      <c r="D444" s="13">
        <v>0</v>
      </c>
      <c r="E444" s="13">
        <v>0</v>
      </c>
      <c r="F444" s="13">
        <v>15</v>
      </c>
      <c r="G444" s="10">
        <v>30</v>
      </c>
      <c r="H444" s="65"/>
    </row>
    <row r="445" spans="1:8" x14ac:dyDescent="0.25">
      <c r="A445" s="64"/>
      <c r="B445" s="25" t="s">
        <v>10</v>
      </c>
      <c r="C445" s="26">
        <f>SUM(C443:C444)</f>
        <v>280</v>
      </c>
      <c r="D445" s="27">
        <f t="shared" ref="D445:G445" si="24">SUM(D443:D444)</f>
        <v>5.4222222222222225</v>
      </c>
      <c r="E445" s="27">
        <f t="shared" si="24"/>
        <v>3.2888888888888888</v>
      </c>
      <c r="F445" s="27">
        <f t="shared" si="24"/>
        <v>44.24444444444444</v>
      </c>
      <c r="G445" s="26">
        <f t="shared" si="24"/>
        <v>198</v>
      </c>
      <c r="H445" s="56"/>
    </row>
    <row r="446" spans="1:8" x14ac:dyDescent="0.25">
      <c r="A446" s="37"/>
      <c r="B446" s="25" t="s">
        <v>22</v>
      </c>
      <c r="C446" s="3"/>
      <c r="D446" s="27">
        <f>D435+D442+D445</f>
        <v>51.007222222222225</v>
      </c>
      <c r="E446" s="27">
        <f>E435+E442+E445</f>
        <v>53.418888888888887</v>
      </c>
      <c r="F446" s="27">
        <f>F435+F442+F445</f>
        <v>264.09844444444445</v>
      </c>
      <c r="G446" s="26">
        <f>G435+G442+G445</f>
        <v>1719.5250000000001</v>
      </c>
      <c r="H446" s="26"/>
    </row>
    <row r="447" spans="1:8" x14ac:dyDescent="0.25">
      <c r="C447" s="38"/>
      <c r="D447" s="39"/>
      <c r="E447" s="39"/>
      <c r="F447" s="39"/>
      <c r="G447" s="38"/>
      <c r="H447" s="38"/>
    </row>
    <row r="448" spans="1:8" ht="15.75" x14ac:dyDescent="0.25">
      <c r="B448" s="36"/>
      <c r="C448" s="53" t="s">
        <v>57</v>
      </c>
      <c r="D448" s="20"/>
      <c r="E448" s="39"/>
      <c r="F448" s="39"/>
      <c r="G448" s="38"/>
      <c r="H448" s="38"/>
    </row>
    <row r="449" spans="1:8" x14ac:dyDescent="0.25">
      <c r="C449" s="38"/>
      <c r="D449" s="39"/>
      <c r="E449" s="39"/>
      <c r="F449" s="39"/>
      <c r="G449" s="38"/>
      <c r="H449" s="38"/>
    </row>
    <row r="450" spans="1:8" ht="15" customHeight="1" x14ac:dyDescent="0.25">
      <c r="A450" s="68" t="s">
        <v>1</v>
      </c>
      <c r="B450" s="68" t="s">
        <v>2</v>
      </c>
      <c r="C450" s="66" t="s">
        <v>130</v>
      </c>
      <c r="D450" s="67" t="s">
        <v>3</v>
      </c>
      <c r="E450" s="67"/>
      <c r="F450" s="67"/>
      <c r="G450" s="66" t="s">
        <v>131</v>
      </c>
      <c r="H450" s="69" t="s">
        <v>132</v>
      </c>
    </row>
    <row r="451" spans="1:8" x14ac:dyDescent="0.25">
      <c r="A451" s="68"/>
      <c r="B451" s="68"/>
      <c r="C451" s="66"/>
      <c r="D451" s="13" t="s">
        <v>133</v>
      </c>
      <c r="E451" s="13" t="s">
        <v>134</v>
      </c>
      <c r="F451" s="13" t="s">
        <v>135</v>
      </c>
      <c r="G451" s="66"/>
      <c r="H451" s="69"/>
    </row>
    <row r="452" spans="1:8" x14ac:dyDescent="0.25">
      <c r="A452" s="64" t="s">
        <v>4</v>
      </c>
      <c r="B452" s="2" t="s">
        <v>48</v>
      </c>
      <c r="C452" s="10">
        <v>18</v>
      </c>
      <c r="D452" s="13">
        <v>1.7</v>
      </c>
      <c r="E452" s="13">
        <v>4.5</v>
      </c>
      <c r="F452" s="13">
        <v>0.84</v>
      </c>
      <c r="G452" s="10">
        <v>51</v>
      </c>
      <c r="H452" s="63">
        <v>97</v>
      </c>
    </row>
    <row r="453" spans="1:8" x14ac:dyDescent="0.25">
      <c r="A453" s="64"/>
      <c r="B453" s="2" t="s">
        <v>5</v>
      </c>
      <c r="C453" s="10">
        <v>10</v>
      </c>
      <c r="D453" s="13">
        <v>0.08</v>
      </c>
      <c r="E453" s="13">
        <v>7.25</v>
      </c>
      <c r="F453" s="13">
        <v>0.13</v>
      </c>
      <c r="G453" s="10">
        <v>66</v>
      </c>
      <c r="H453" s="63"/>
    </row>
    <row r="454" spans="1:8" ht="15" customHeight="1" x14ac:dyDescent="0.25">
      <c r="A454" s="64"/>
      <c r="B454" s="2" t="s">
        <v>24</v>
      </c>
      <c r="C454" s="10">
        <v>200</v>
      </c>
      <c r="D454" s="13">
        <v>6.4</v>
      </c>
      <c r="E454" s="13">
        <v>3.2</v>
      </c>
      <c r="F454" s="13">
        <v>1.8</v>
      </c>
      <c r="G454" s="10">
        <v>136</v>
      </c>
      <c r="H454" s="63"/>
    </row>
    <row r="455" spans="1:8" ht="25.5" x14ac:dyDescent="0.25">
      <c r="A455" s="64"/>
      <c r="B455" s="2" t="s">
        <v>125</v>
      </c>
      <c r="C455" s="14" t="s">
        <v>51</v>
      </c>
      <c r="D455" s="13">
        <v>9.9</v>
      </c>
      <c r="E455" s="13">
        <v>7.2</v>
      </c>
      <c r="F455" s="13">
        <v>51.1</v>
      </c>
      <c r="G455" s="10">
        <v>306</v>
      </c>
      <c r="H455" s="63"/>
    </row>
    <row r="456" spans="1:8" x14ac:dyDescent="0.25">
      <c r="A456" s="64"/>
      <c r="B456" s="2" t="s">
        <v>29</v>
      </c>
      <c r="C456" s="10">
        <v>200</v>
      </c>
      <c r="D456" s="11">
        <v>0.67</v>
      </c>
      <c r="E456" s="11">
        <v>0.27</v>
      </c>
      <c r="F456" s="11">
        <v>18.3</v>
      </c>
      <c r="G456" s="3">
        <v>78</v>
      </c>
      <c r="H456" s="63"/>
    </row>
    <row r="457" spans="1:8" x14ac:dyDescent="0.25">
      <c r="A457" s="64"/>
      <c r="B457" s="9" t="s">
        <v>9</v>
      </c>
      <c r="C457" s="24">
        <v>52</v>
      </c>
      <c r="D457" s="4">
        <v>3.64</v>
      </c>
      <c r="E457" s="4">
        <v>0.52</v>
      </c>
      <c r="F457" s="4">
        <v>22.36</v>
      </c>
      <c r="G457" s="5">
        <v>109.2</v>
      </c>
      <c r="H457" s="63"/>
    </row>
    <row r="458" spans="1:8" ht="18.75" x14ac:dyDescent="0.25">
      <c r="A458" s="64"/>
      <c r="B458" s="25" t="s">
        <v>10</v>
      </c>
      <c r="C458" s="26">
        <f>SUM(C452:C457)+120</f>
        <v>600</v>
      </c>
      <c r="D458" s="27">
        <f>SUM(D452:D457)</f>
        <v>22.39</v>
      </c>
      <c r="E458" s="27">
        <f>SUM(E452:E457)</f>
        <v>22.939999999999998</v>
      </c>
      <c r="F458" s="27">
        <f>SUM(F452:F457)</f>
        <v>94.53</v>
      </c>
      <c r="G458" s="26">
        <f>SUM(G452:G457)</f>
        <v>746.2</v>
      </c>
      <c r="H458" s="50"/>
    </row>
    <row r="459" spans="1:8" x14ac:dyDescent="0.25">
      <c r="A459" s="64" t="s">
        <v>11</v>
      </c>
      <c r="B459" s="2" t="s">
        <v>86</v>
      </c>
      <c r="C459" s="10">
        <v>100</v>
      </c>
      <c r="D459" s="13">
        <v>0.3</v>
      </c>
      <c r="E459" s="13">
        <v>0.3</v>
      </c>
      <c r="F459" s="13">
        <v>9</v>
      </c>
      <c r="G459" s="10">
        <v>60</v>
      </c>
      <c r="H459" s="63">
        <v>182</v>
      </c>
    </row>
    <row r="460" spans="1:8" ht="25.5" x14ac:dyDescent="0.25">
      <c r="A460" s="64"/>
      <c r="B460" s="28" t="s">
        <v>53</v>
      </c>
      <c r="C460" s="10">
        <v>250</v>
      </c>
      <c r="D460" s="11">
        <v>4.5</v>
      </c>
      <c r="E460" s="11">
        <v>6.7</v>
      </c>
      <c r="F460" s="11">
        <v>10.5</v>
      </c>
      <c r="G460" s="3">
        <v>128</v>
      </c>
      <c r="H460" s="63"/>
    </row>
    <row r="461" spans="1:8" x14ac:dyDescent="0.25">
      <c r="A461" s="64"/>
      <c r="B461" s="2" t="s">
        <v>126</v>
      </c>
      <c r="C461" s="10">
        <v>120</v>
      </c>
      <c r="D461" s="13">
        <v>17.46</v>
      </c>
      <c r="E461" s="13">
        <v>20.149999999999999</v>
      </c>
      <c r="F461" s="11">
        <v>3.47</v>
      </c>
      <c r="G461" s="10">
        <v>265.2</v>
      </c>
      <c r="H461" s="63"/>
    </row>
    <row r="462" spans="1:8" x14ac:dyDescent="0.25">
      <c r="A462" s="64"/>
      <c r="B462" s="2" t="s">
        <v>95</v>
      </c>
      <c r="C462" s="14" t="s">
        <v>34</v>
      </c>
      <c r="D462" s="11">
        <v>4.6100000000000003</v>
      </c>
      <c r="E462" s="11">
        <v>5.54</v>
      </c>
      <c r="F462" s="11">
        <v>48.06</v>
      </c>
      <c r="G462" s="10">
        <v>249.71</v>
      </c>
      <c r="H462" s="63"/>
    </row>
    <row r="463" spans="1:8" x14ac:dyDescent="0.25">
      <c r="A463" s="64"/>
      <c r="B463" s="12" t="s">
        <v>138</v>
      </c>
      <c r="C463" s="10">
        <v>200</v>
      </c>
      <c r="D463" s="13">
        <v>0.2</v>
      </c>
      <c r="E463" s="13">
        <v>0.1</v>
      </c>
      <c r="F463" s="13">
        <v>13.5</v>
      </c>
      <c r="G463" s="10">
        <v>56</v>
      </c>
      <c r="H463" s="63"/>
    </row>
    <row r="464" spans="1:8" x14ac:dyDescent="0.25">
      <c r="A464" s="64"/>
      <c r="B464" s="9" t="s">
        <v>9</v>
      </c>
      <c r="C464" s="49">
        <v>70</v>
      </c>
      <c r="D464" s="13">
        <v>5.6</v>
      </c>
      <c r="E464" s="13">
        <v>0.71</v>
      </c>
      <c r="F464" s="13">
        <v>34.26</v>
      </c>
      <c r="G464" s="10">
        <v>165.83</v>
      </c>
      <c r="H464" s="63"/>
    </row>
    <row r="465" spans="1:8" x14ac:dyDescent="0.25">
      <c r="A465" s="64"/>
      <c r="B465" s="2" t="s">
        <v>18</v>
      </c>
      <c r="C465" s="49">
        <v>72</v>
      </c>
      <c r="D465" s="13">
        <v>5.04</v>
      </c>
      <c r="E465" s="13">
        <v>0.72</v>
      </c>
      <c r="F465" s="13">
        <v>30.96</v>
      </c>
      <c r="G465" s="10">
        <v>151.19999999999999</v>
      </c>
      <c r="H465" s="63"/>
    </row>
    <row r="466" spans="1:8" ht="18.75" x14ac:dyDescent="0.25">
      <c r="A466" s="64"/>
      <c r="B466" s="25" t="s">
        <v>10</v>
      </c>
      <c r="C466" s="26">
        <f>SUM(C459:C465)+186</f>
        <v>998</v>
      </c>
      <c r="D466" s="27">
        <f>SUM(D459:D465)</f>
        <v>37.71</v>
      </c>
      <c r="E466" s="27">
        <f>SUM(E459:E465)</f>
        <v>34.22</v>
      </c>
      <c r="F466" s="27">
        <f>SUM(F459:F465)</f>
        <v>149.75</v>
      </c>
      <c r="G466" s="26">
        <f>SUM(G459:G465)</f>
        <v>1075.94</v>
      </c>
      <c r="H466" s="50"/>
    </row>
    <row r="467" spans="1:8" x14ac:dyDescent="0.25">
      <c r="A467" s="64" t="s">
        <v>19</v>
      </c>
      <c r="B467" s="2" t="s">
        <v>56</v>
      </c>
      <c r="C467" s="3">
        <v>50</v>
      </c>
      <c r="D467" s="4">
        <v>1.0920000000000001</v>
      </c>
      <c r="E467" s="4">
        <v>5.1239999999999997</v>
      </c>
      <c r="F467" s="4">
        <v>18.564</v>
      </c>
      <c r="G467" s="5">
        <v>124.6</v>
      </c>
      <c r="H467" s="65">
        <v>50</v>
      </c>
    </row>
    <row r="468" spans="1:8" x14ac:dyDescent="0.25">
      <c r="A468" s="64"/>
      <c r="B468" s="12" t="s">
        <v>21</v>
      </c>
      <c r="C468" s="10">
        <v>200</v>
      </c>
      <c r="D468" s="13">
        <v>0.2</v>
      </c>
      <c r="E468" s="13">
        <v>0.1</v>
      </c>
      <c r="F468" s="13">
        <v>9.3000000000000007</v>
      </c>
      <c r="G468" s="10">
        <v>38</v>
      </c>
      <c r="H468" s="65"/>
    </row>
    <row r="469" spans="1:8" x14ac:dyDescent="0.25">
      <c r="A469" s="64"/>
      <c r="B469" s="25" t="s">
        <v>10</v>
      </c>
      <c r="C469" s="26">
        <f t="shared" ref="C469:G469" si="25">SUM(C467:C468)</f>
        <v>250</v>
      </c>
      <c r="D469" s="27">
        <f t="shared" si="25"/>
        <v>1.292</v>
      </c>
      <c r="E469" s="27">
        <f t="shared" si="25"/>
        <v>5.2239999999999993</v>
      </c>
      <c r="F469" s="27">
        <f t="shared" si="25"/>
        <v>27.864000000000001</v>
      </c>
      <c r="G469" s="26">
        <f t="shared" si="25"/>
        <v>162.6</v>
      </c>
      <c r="H469" s="26"/>
    </row>
    <row r="470" spans="1:8" x14ac:dyDescent="0.25">
      <c r="A470" s="37"/>
      <c r="B470" s="25" t="s">
        <v>22</v>
      </c>
      <c r="C470" s="3"/>
      <c r="D470" s="27">
        <f>D469+D466+D458</f>
        <v>61.392000000000003</v>
      </c>
      <c r="E470" s="27">
        <f>E469+E466+E458</f>
        <v>62.383999999999993</v>
      </c>
      <c r="F470" s="27">
        <f>F469+F466+F458</f>
        <v>272.14400000000001</v>
      </c>
      <c r="G470" s="26">
        <f>G469+G466+G458</f>
        <v>1984.74</v>
      </c>
      <c r="H470" s="26"/>
    </row>
  </sheetData>
  <mergeCells count="239">
    <mergeCell ref="A7:A8"/>
    <mergeCell ref="B7:B8"/>
    <mergeCell ref="C7:C8"/>
    <mergeCell ref="D7:F7"/>
    <mergeCell ref="G7:G8"/>
    <mergeCell ref="H7:H8"/>
    <mergeCell ref="G53:G54"/>
    <mergeCell ref="C30:C31"/>
    <mergeCell ref="D30:F30"/>
    <mergeCell ref="G30:G31"/>
    <mergeCell ref="A32:A37"/>
    <mergeCell ref="A38:A45"/>
    <mergeCell ref="A46:A48"/>
    <mergeCell ref="A9:A14"/>
    <mergeCell ref="A15:A22"/>
    <mergeCell ref="A23:A25"/>
    <mergeCell ref="A30:A31"/>
    <mergeCell ref="B30:B31"/>
    <mergeCell ref="H30:H31"/>
    <mergeCell ref="H53:H54"/>
    <mergeCell ref="H9:H13"/>
    <mergeCell ref="H15:H21"/>
    <mergeCell ref="H23:H24"/>
    <mergeCell ref="H32:H36"/>
    <mergeCell ref="A55:A60"/>
    <mergeCell ref="A61:A68"/>
    <mergeCell ref="A69:A71"/>
    <mergeCell ref="A76:A77"/>
    <mergeCell ref="B76:B77"/>
    <mergeCell ref="A53:A54"/>
    <mergeCell ref="B53:B54"/>
    <mergeCell ref="C53:C54"/>
    <mergeCell ref="D53:F53"/>
    <mergeCell ref="A99:A100"/>
    <mergeCell ref="B99:B100"/>
    <mergeCell ref="C99:C100"/>
    <mergeCell ref="D99:F99"/>
    <mergeCell ref="G99:G100"/>
    <mergeCell ref="C76:C77"/>
    <mergeCell ref="D76:F76"/>
    <mergeCell ref="G76:G77"/>
    <mergeCell ref="A78:A84"/>
    <mergeCell ref="A85:A91"/>
    <mergeCell ref="A92:A94"/>
    <mergeCell ref="G148:G149"/>
    <mergeCell ref="C125:C126"/>
    <mergeCell ref="D125:F125"/>
    <mergeCell ref="G125:G126"/>
    <mergeCell ref="A127:A132"/>
    <mergeCell ref="A133:A140"/>
    <mergeCell ref="A101:A107"/>
    <mergeCell ref="A108:A114"/>
    <mergeCell ref="A125:A126"/>
    <mergeCell ref="B125:B126"/>
    <mergeCell ref="A115:A118"/>
    <mergeCell ref="A141:A143"/>
    <mergeCell ref="A150:A155"/>
    <mergeCell ref="A156:A163"/>
    <mergeCell ref="A171:A172"/>
    <mergeCell ref="B171:B172"/>
    <mergeCell ref="A164:A166"/>
    <mergeCell ref="A148:A149"/>
    <mergeCell ref="B148:B149"/>
    <mergeCell ref="C148:C149"/>
    <mergeCell ref="D148:F148"/>
    <mergeCell ref="A194:A195"/>
    <mergeCell ref="B194:B195"/>
    <mergeCell ref="C194:C195"/>
    <mergeCell ref="D194:F194"/>
    <mergeCell ref="G194:G195"/>
    <mergeCell ref="C171:C172"/>
    <mergeCell ref="D171:F171"/>
    <mergeCell ref="G171:G172"/>
    <mergeCell ref="A173:A179"/>
    <mergeCell ref="A180:A186"/>
    <mergeCell ref="A187:A189"/>
    <mergeCell ref="C218:C219"/>
    <mergeCell ref="D218:F218"/>
    <mergeCell ref="G218:G219"/>
    <mergeCell ref="A220:A225"/>
    <mergeCell ref="A226:A233"/>
    <mergeCell ref="A234:A236"/>
    <mergeCell ref="A196:A202"/>
    <mergeCell ref="A203:A210"/>
    <mergeCell ref="A218:A219"/>
    <mergeCell ref="B218:B219"/>
    <mergeCell ref="A211:A213"/>
    <mergeCell ref="A245:A251"/>
    <mergeCell ref="A252:A259"/>
    <mergeCell ref="A267:A268"/>
    <mergeCell ref="B267:B268"/>
    <mergeCell ref="A243:A244"/>
    <mergeCell ref="B243:B244"/>
    <mergeCell ref="C243:C244"/>
    <mergeCell ref="D243:F243"/>
    <mergeCell ref="G243:G244"/>
    <mergeCell ref="H127:H131"/>
    <mergeCell ref="H133:H139"/>
    <mergeCell ref="H141:H142"/>
    <mergeCell ref="H156:H162"/>
    <mergeCell ref="A382:A383"/>
    <mergeCell ref="B382:B383"/>
    <mergeCell ref="C382:C383"/>
    <mergeCell ref="D382:F382"/>
    <mergeCell ref="G382:G383"/>
    <mergeCell ref="C359:C360"/>
    <mergeCell ref="D359:F359"/>
    <mergeCell ref="G359:G360"/>
    <mergeCell ref="A361:A366"/>
    <mergeCell ref="A367:A374"/>
    <mergeCell ref="A375:A377"/>
    <mergeCell ref="A336:A342"/>
    <mergeCell ref="A343:A349"/>
    <mergeCell ref="A359:A360"/>
    <mergeCell ref="B359:B360"/>
    <mergeCell ref="A350:A352"/>
    <mergeCell ref="A334:A335"/>
    <mergeCell ref="B334:B335"/>
    <mergeCell ref="C334:C335"/>
    <mergeCell ref="D334:F334"/>
    <mergeCell ref="H382:H383"/>
    <mergeCell ref="H405:H406"/>
    <mergeCell ref="H428:H429"/>
    <mergeCell ref="H350:H351"/>
    <mergeCell ref="H343:H348"/>
    <mergeCell ref="H203:H209"/>
    <mergeCell ref="H211:H212"/>
    <mergeCell ref="H336:H341"/>
    <mergeCell ref="H314:H318"/>
    <mergeCell ref="H218:H219"/>
    <mergeCell ref="H243:H244"/>
    <mergeCell ref="H267:H268"/>
    <mergeCell ref="H289:H290"/>
    <mergeCell ref="H234:H236"/>
    <mergeCell ref="H226:H232"/>
    <mergeCell ref="H220:H224"/>
    <mergeCell ref="H320:H325"/>
    <mergeCell ref="H327:H328"/>
    <mergeCell ref="H291:H295"/>
    <mergeCell ref="H297:H303"/>
    <mergeCell ref="H305:H306"/>
    <mergeCell ref="H115:H117"/>
    <mergeCell ref="H108:H113"/>
    <mergeCell ref="H101:H106"/>
    <mergeCell ref="H92:H93"/>
    <mergeCell ref="H85:H90"/>
    <mergeCell ref="H76:H77"/>
    <mergeCell ref="H99:H100"/>
    <mergeCell ref="H78:H83"/>
    <mergeCell ref="H55:H59"/>
    <mergeCell ref="H61:H67"/>
    <mergeCell ref="H69:H70"/>
    <mergeCell ref="H164:H165"/>
    <mergeCell ref="H38:H44"/>
    <mergeCell ref="H46:H47"/>
    <mergeCell ref="H269:H272"/>
    <mergeCell ref="H274:H280"/>
    <mergeCell ref="H282:H283"/>
    <mergeCell ref="A260:A262"/>
    <mergeCell ref="H245:H250"/>
    <mergeCell ref="H252:H258"/>
    <mergeCell ref="C267:C268"/>
    <mergeCell ref="D267:F267"/>
    <mergeCell ref="G267:G268"/>
    <mergeCell ref="A269:A273"/>
    <mergeCell ref="A274:A281"/>
    <mergeCell ref="A282:A284"/>
    <mergeCell ref="H173:H178"/>
    <mergeCell ref="H180:H185"/>
    <mergeCell ref="H187:H189"/>
    <mergeCell ref="H150:H154"/>
    <mergeCell ref="H125:H126"/>
    <mergeCell ref="H148:H149"/>
    <mergeCell ref="H171:H172"/>
    <mergeCell ref="H194:H195"/>
    <mergeCell ref="H196:H201"/>
    <mergeCell ref="A289:A290"/>
    <mergeCell ref="B289:B290"/>
    <mergeCell ref="C289:C290"/>
    <mergeCell ref="D289:F289"/>
    <mergeCell ref="G289:G290"/>
    <mergeCell ref="H312:H313"/>
    <mergeCell ref="H361:H365"/>
    <mergeCell ref="H367:H373"/>
    <mergeCell ref="H375:H376"/>
    <mergeCell ref="H334:H335"/>
    <mergeCell ref="H359:H360"/>
    <mergeCell ref="G334:G335"/>
    <mergeCell ref="C312:C313"/>
    <mergeCell ref="D312:F312"/>
    <mergeCell ref="G312:G313"/>
    <mergeCell ref="A314:A319"/>
    <mergeCell ref="A320:A326"/>
    <mergeCell ref="A291:A296"/>
    <mergeCell ref="A297:A304"/>
    <mergeCell ref="A312:A313"/>
    <mergeCell ref="B312:B313"/>
    <mergeCell ref="A327:A329"/>
    <mergeCell ref="A305:A307"/>
    <mergeCell ref="A398:A400"/>
    <mergeCell ref="A421:A423"/>
    <mergeCell ref="H430:H434"/>
    <mergeCell ref="H421:H422"/>
    <mergeCell ref="H413:H419"/>
    <mergeCell ref="H407:H411"/>
    <mergeCell ref="H384:H388"/>
    <mergeCell ref="A430:A435"/>
    <mergeCell ref="A428:A429"/>
    <mergeCell ref="B428:B429"/>
    <mergeCell ref="C428:C429"/>
    <mergeCell ref="D428:F428"/>
    <mergeCell ref="G428:G429"/>
    <mergeCell ref="C405:C406"/>
    <mergeCell ref="D405:F405"/>
    <mergeCell ref="G405:G406"/>
    <mergeCell ref="A407:A412"/>
    <mergeCell ref="A413:A420"/>
    <mergeCell ref="A384:A389"/>
    <mergeCell ref="A390:A397"/>
    <mergeCell ref="A405:A406"/>
    <mergeCell ref="H390:H396"/>
    <mergeCell ref="H398:H399"/>
    <mergeCell ref="B405:B406"/>
    <mergeCell ref="H436:H441"/>
    <mergeCell ref="A443:A445"/>
    <mergeCell ref="A467:A469"/>
    <mergeCell ref="H452:H457"/>
    <mergeCell ref="H459:H465"/>
    <mergeCell ref="H467:H468"/>
    <mergeCell ref="H443:H444"/>
    <mergeCell ref="C450:C451"/>
    <mergeCell ref="D450:F450"/>
    <mergeCell ref="G450:G451"/>
    <mergeCell ref="A452:A458"/>
    <mergeCell ref="A459:A466"/>
    <mergeCell ref="A436:A442"/>
    <mergeCell ref="A450:A451"/>
    <mergeCell ref="B450:B451"/>
    <mergeCell ref="H450:H451"/>
  </mergeCells>
  <pageMargins left="0.62992125984251968" right="0.23622047244094491" top="0.74803149606299213" bottom="0.35433070866141736" header="0.31496062992125984" footer="0.31496062992125984"/>
  <pageSetup paperSize="9" fitToHeight="0" orientation="portrait" r:id="rId1"/>
  <rowBreaks count="9" manualBreakCount="9">
    <brk id="49" max="7" man="1"/>
    <brk id="95" max="7" man="1"/>
    <brk id="144" max="7" man="1"/>
    <brk id="190" max="7" man="1"/>
    <brk id="237" max="7" man="1"/>
    <brk id="285" max="7" man="1"/>
    <brk id="330" max="7" man="1"/>
    <brk id="378" max="7" man="1"/>
    <brk id="4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12-18 НОВ</vt:lpstr>
      <vt:lpstr>'12-18 НОВ'!Область_печати</vt:lpstr>
    </vt:vector>
  </TitlesOfParts>
  <Company>sborka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2024-04-03T05:46:01Z</cp:lastPrinted>
  <dcterms:created xsi:type="dcterms:W3CDTF">2024-04-03T05:08:01Z</dcterms:created>
  <dcterms:modified xsi:type="dcterms:W3CDTF">2024-04-09T05:23:51Z</dcterms:modified>
</cp:coreProperties>
</file>